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defaultThemeVersion="124226"/>
  <mc:AlternateContent xmlns:mc="http://schemas.openxmlformats.org/markup-compatibility/2006">
    <mc:Choice Requires="x15">
      <x15ac:absPath xmlns:x15ac="http://schemas.microsoft.com/office/spreadsheetml/2010/11/ac" url="G:\Gaming Revenue\Slots Revenue Reports\Monthly Report\"/>
    </mc:Choice>
  </mc:AlternateContent>
  <bookViews>
    <workbookView xWindow="-210" yWindow="1260" windowWidth="15480" windowHeight="4170" firstSheet="33" activeTab="33"/>
  </bookViews>
  <sheets>
    <sheet name="Weekly" sheetId="1" state="hidden" r:id="rId1"/>
    <sheet name="Nov 6" sheetId="7" state="hidden" r:id="rId2"/>
    <sheet name="Nov 13" sheetId="2" state="hidden" r:id="rId3"/>
    <sheet name="Nov 20" sheetId="4" state="hidden" r:id="rId4"/>
    <sheet name="Nov 27" sheetId="5" state="hidden" r:id="rId5"/>
    <sheet name="Dec 4" sheetId="6" state="hidden" r:id="rId6"/>
    <sheet name="Dec 11" sheetId="8" state="hidden" r:id="rId7"/>
    <sheet name="Dec 18" sheetId="9" state="hidden" r:id="rId8"/>
    <sheet name="Dec 25" sheetId="10" state="hidden" r:id="rId9"/>
    <sheet name="Jan 1" sheetId="11" state="hidden" r:id="rId10"/>
    <sheet name="Jan 8" sheetId="12" state="hidden" r:id="rId11"/>
    <sheet name="Jan 15" sheetId="13" state="hidden" r:id="rId12"/>
    <sheet name="Jan22" sheetId="14" state="hidden" r:id="rId13"/>
    <sheet name="Jan 29" sheetId="15" state="hidden" r:id="rId14"/>
    <sheet name="Feb 5" sheetId="16" state="hidden" r:id="rId15"/>
    <sheet name="Feb 12" sheetId="17" state="hidden" r:id="rId16"/>
    <sheet name="Feb 19" sheetId="18" state="hidden" r:id="rId17"/>
    <sheet name="Feb 26" sheetId="19" state="hidden" r:id="rId18"/>
    <sheet name="Mar 5" sheetId="20" state="hidden" r:id="rId19"/>
    <sheet name="Mar 12" sheetId="21" state="hidden" r:id="rId20"/>
    <sheet name="Mar 19" sheetId="22" state="hidden" r:id="rId21"/>
    <sheet name="Mar 26" sheetId="23" state="hidden" r:id="rId22"/>
    <sheet name="April 2" sheetId="24" state="hidden" r:id="rId23"/>
    <sheet name="April 9" sheetId="25" state="hidden" r:id="rId24"/>
    <sheet name="April 16" sheetId="26" state="hidden" r:id="rId25"/>
    <sheet name="April 23" sheetId="28" state="hidden" r:id="rId26"/>
    <sheet name="April 30" sheetId="29" state="hidden" r:id="rId27"/>
    <sheet name="May 7" sheetId="30" state="hidden" r:id="rId28"/>
    <sheet name="May 14" sheetId="31" state="hidden" r:id="rId29"/>
    <sheet name="June 25" sheetId="37" state="hidden" r:id="rId30"/>
    <sheet name="June 18" sheetId="36" state="hidden" r:id="rId31"/>
    <sheet name="July 2" sheetId="38" state="hidden" r:id="rId32"/>
    <sheet name="July 23" sheetId="41" state="hidden" r:id="rId33"/>
    <sheet name="FY 16-17" sheetId="45" r:id="rId34"/>
    <sheet name="Footnotes" sheetId="46" r:id="rId35"/>
    <sheet name="July 30" sheetId="42" state="hidden" r:id="rId36"/>
    <sheet name="July 16" sheetId="40" state="hidden" r:id="rId37"/>
    <sheet name="July 9" sheetId="39" state="hidden" r:id="rId38"/>
    <sheet name="June 11" sheetId="35" state="hidden" r:id="rId39"/>
    <sheet name="June 4" sheetId="34" state="hidden" r:id="rId40"/>
    <sheet name="May 28" sheetId="33" state="hidden" r:id="rId41"/>
    <sheet name="May 21" sheetId="32" state="hidden" r:id="rId42"/>
    <sheet name="Annual" sheetId="3" state="hidden" r:id="rId43"/>
  </sheets>
  <definedNames>
    <definedName name="_xlnm.Print_Area" localSheetId="16">'Feb 19'!$A$7:$F$61</definedName>
    <definedName name="_xlnm.Print_Area" localSheetId="34">Footnotes!$A$1:$F$11</definedName>
    <definedName name="_xlnm.Print_Area" localSheetId="33">'FY 16-17'!$B$1:$P$212</definedName>
    <definedName name="_xlnm.Print_Area" localSheetId="39">'June 4'!$A$7:$F$72</definedName>
    <definedName name="_xlnm.Print_Area" localSheetId="19">'Mar 12'!$A$7:$F$61</definedName>
    <definedName name="_xlnm.Print_Titles" localSheetId="16">'Feb 19'!$1:$6</definedName>
    <definedName name="_xlnm.Print_Titles" localSheetId="33">'FY 16-17'!$A:$A,'FY 16-17'!$1:$4</definedName>
    <definedName name="_xlnm.Print_Titles" localSheetId="39">'June 4'!$1:$5</definedName>
    <definedName name="_xlnm.Print_Titles" localSheetId="19">'Mar 12'!$1:$6</definedName>
  </definedNames>
  <calcPr calcId="171027"/>
</workbook>
</file>

<file path=xl/calcChain.xml><?xml version="1.0" encoding="utf-8"?>
<calcChain xmlns="http://schemas.openxmlformats.org/spreadsheetml/2006/main">
  <c r="O209" i="45" l="1"/>
  <c r="O208" i="45"/>
  <c r="O207" i="45"/>
  <c r="O206" i="45"/>
  <c r="O205" i="45"/>
  <c r="O204" i="45"/>
  <c r="O203" i="45"/>
  <c r="O202" i="45"/>
  <c r="O201" i="45"/>
  <c r="O200" i="45"/>
  <c r="O193" i="45"/>
  <c r="O192" i="45"/>
  <c r="O191" i="45"/>
  <c r="O190" i="45"/>
  <c r="O189" i="45"/>
  <c r="O188" i="45"/>
  <c r="O187" i="45"/>
  <c r="O186" i="45"/>
  <c r="O185" i="45"/>
  <c r="O184" i="45"/>
  <c r="O177" i="45"/>
  <c r="O176" i="45"/>
  <c r="O175" i="45"/>
  <c r="O174" i="45"/>
  <c r="O173" i="45"/>
  <c r="O172" i="45"/>
  <c r="O171" i="45"/>
  <c r="O170" i="45"/>
  <c r="O169" i="45"/>
  <c r="O168" i="45"/>
  <c r="O161" i="45"/>
  <c r="O160" i="45"/>
  <c r="O159" i="45"/>
  <c r="O158" i="45"/>
  <c r="O157" i="45"/>
  <c r="O156" i="45"/>
  <c r="O155" i="45"/>
  <c r="O154" i="45"/>
  <c r="O153" i="45"/>
  <c r="O152" i="45"/>
  <c r="O145" i="45"/>
  <c r="O144" i="45"/>
  <c r="O143" i="45"/>
  <c r="O142" i="45"/>
  <c r="O141" i="45"/>
  <c r="O140" i="45"/>
  <c r="O139" i="45"/>
  <c r="O138" i="45"/>
  <c r="O137" i="45"/>
  <c r="O136" i="45"/>
  <c r="O129" i="45"/>
  <c r="O128" i="45"/>
  <c r="O127" i="45"/>
  <c r="O126" i="45"/>
  <c r="O125" i="45"/>
  <c r="O124" i="45"/>
  <c r="O123" i="45"/>
  <c r="O122" i="45"/>
  <c r="O121" i="45"/>
  <c r="O120" i="45"/>
  <c r="O113" i="45"/>
  <c r="O112" i="45"/>
  <c r="O111" i="45"/>
  <c r="O110" i="45"/>
  <c r="O109" i="45"/>
  <c r="O108" i="45"/>
  <c r="O107" i="45"/>
  <c r="O106" i="45"/>
  <c r="O105" i="45"/>
  <c r="O104" i="45"/>
  <c r="O97" i="45"/>
  <c r="O96" i="45"/>
  <c r="O95" i="45"/>
  <c r="O94" i="45"/>
  <c r="O93" i="45"/>
  <c r="O92" i="45"/>
  <c r="O91" i="45"/>
  <c r="O90" i="45"/>
  <c r="O89" i="45"/>
  <c r="O88" i="45"/>
  <c r="O81" i="45"/>
  <c r="O80" i="45"/>
  <c r="O79" i="45"/>
  <c r="O78" i="45"/>
  <c r="O77" i="45"/>
  <c r="O76" i="45"/>
  <c r="O75" i="45"/>
  <c r="O74" i="45"/>
  <c r="O73" i="45"/>
  <c r="O72" i="45"/>
  <c r="O65" i="45"/>
  <c r="O64" i="45"/>
  <c r="O63" i="45"/>
  <c r="O62" i="45"/>
  <c r="O61" i="45"/>
  <c r="O60" i="45"/>
  <c r="O59" i="45"/>
  <c r="O58" i="45"/>
  <c r="O57" i="45"/>
  <c r="O56" i="45"/>
  <c r="O49" i="45"/>
  <c r="O48" i="45"/>
  <c r="O47" i="45"/>
  <c r="O46" i="45"/>
  <c r="O45" i="45"/>
  <c r="O44" i="45"/>
  <c r="O43" i="45"/>
  <c r="O42" i="45"/>
  <c r="O41" i="45"/>
  <c r="O40" i="45"/>
  <c r="O33" i="45"/>
  <c r="O32" i="45"/>
  <c r="O31" i="45"/>
  <c r="O30" i="45"/>
  <c r="O29" i="45"/>
  <c r="O28" i="45"/>
  <c r="O27" i="45"/>
  <c r="O26" i="45"/>
  <c r="O25" i="45"/>
  <c r="O24" i="45"/>
  <c r="O17" i="45"/>
  <c r="O16" i="45"/>
  <c r="O15" i="45"/>
  <c r="O14" i="45"/>
  <c r="O13" i="45"/>
  <c r="O12" i="45"/>
  <c r="O11" i="45"/>
  <c r="O10" i="45"/>
  <c r="O9" i="45"/>
  <c r="O8" i="45"/>
  <c r="H69" i="42" l="1"/>
  <c r="H68" i="42"/>
  <c r="H58" i="42"/>
  <c r="H57" i="42"/>
  <c r="H48" i="42"/>
  <c r="H47" i="42"/>
  <c r="H36" i="42"/>
  <c r="H35" i="42"/>
  <c r="H25" i="42"/>
  <c r="H24" i="42"/>
  <c r="H14" i="42"/>
  <c r="H13" i="42"/>
  <c r="F69" i="42"/>
  <c r="F68" i="42"/>
  <c r="F58" i="42"/>
  <c r="F57" i="42"/>
  <c r="F48" i="42"/>
  <c r="F47" i="42"/>
  <c r="F36" i="42"/>
  <c r="F35" i="42"/>
  <c r="F25" i="42"/>
  <c r="F24" i="42"/>
  <c r="F14" i="42"/>
  <c r="F13" i="42"/>
  <c r="D69" i="42"/>
  <c r="D68" i="42"/>
  <c r="D58" i="42"/>
  <c r="D57" i="42"/>
  <c r="D48" i="42"/>
  <c r="D47" i="42"/>
  <c r="D36" i="42"/>
  <c r="D35" i="42"/>
  <c r="D25" i="42"/>
  <c r="D24" i="42"/>
  <c r="D14" i="42"/>
  <c r="D13" i="42"/>
  <c r="B67" i="42"/>
  <c r="B69" i="42"/>
  <c r="B56" i="42"/>
  <c r="B57" i="42"/>
  <c r="B46" i="42"/>
  <c r="B48" i="42"/>
  <c r="B23" i="42"/>
  <c r="B24" i="42"/>
  <c r="B34" i="42"/>
  <c r="B36" i="42"/>
  <c r="B12" i="42"/>
  <c r="B13" i="42"/>
  <c r="B70" i="42"/>
  <c r="H68" i="37"/>
  <c r="H67" i="37"/>
  <c r="F68" i="38"/>
  <c r="F67" i="38"/>
  <c r="F57" i="38"/>
  <c r="F56" i="38"/>
  <c r="F47" i="38"/>
  <c r="F46" i="38"/>
  <c r="F35" i="38"/>
  <c r="F34" i="38"/>
  <c r="F24" i="38"/>
  <c r="F23" i="38"/>
  <c r="F14" i="38"/>
  <c r="F13" i="38"/>
  <c r="D68" i="38"/>
  <c r="D67" i="38"/>
  <c r="D57" i="38"/>
  <c r="D56" i="38"/>
  <c r="D47" i="38"/>
  <c r="D46" i="38"/>
  <c r="D35" i="38"/>
  <c r="D34" i="38"/>
  <c r="D24" i="38"/>
  <c r="D23" i="38"/>
  <c r="D14" i="38"/>
  <c r="D13" i="38"/>
  <c r="B66" i="38"/>
  <c r="B68" i="38"/>
  <c r="B64" i="38"/>
  <c r="B63" i="38"/>
  <c r="B62" i="38"/>
  <c r="B55" i="38"/>
  <c r="B57" i="38"/>
  <c r="B54" i="38"/>
  <c r="B53" i="38"/>
  <c r="B52" i="38"/>
  <c r="B45" i="38"/>
  <c r="B47" i="38"/>
  <c r="B44" i="38"/>
  <c r="B43" i="38"/>
  <c r="B42" i="38"/>
  <c r="B33" i="38"/>
  <c r="B35" i="38"/>
  <c r="B31" i="38"/>
  <c r="B30" i="38"/>
  <c r="B29" i="38"/>
  <c r="B22" i="38"/>
  <c r="B24" i="38"/>
  <c r="B21" i="38"/>
  <c r="B20" i="38"/>
  <c r="B19" i="38"/>
  <c r="B12" i="38"/>
  <c r="B14" i="38"/>
  <c r="B11" i="38"/>
  <c r="B10" i="38"/>
  <c r="B9" i="38"/>
  <c r="B8" i="38"/>
  <c r="B69" i="38"/>
  <c r="B69" i="36"/>
  <c r="F68" i="35"/>
  <c r="F67" i="35"/>
  <c r="F57" i="35"/>
  <c r="F56" i="35"/>
  <c r="F47" i="35"/>
  <c r="F46" i="35"/>
  <c r="F35" i="35"/>
  <c r="F34" i="35"/>
  <c r="F24" i="35"/>
  <c r="F23" i="35"/>
  <c r="F14" i="35"/>
  <c r="F13" i="35"/>
  <c r="D68" i="35"/>
  <c r="D67" i="35"/>
  <c r="D57" i="35"/>
  <c r="D56" i="35"/>
  <c r="D47" i="35"/>
  <c r="D46" i="35"/>
  <c r="D35" i="35"/>
  <c r="D34" i="35"/>
  <c r="D24" i="35"/>
  <c r="D23" i="35"/>
  <c r="D14" i="35"/>
  <c r="D13" i="35"/>
  <c r="B66" i="35"/>
  <c r="B68" i="35"/>
  <c r="B67" i="35"/>
  <c r="B65" i="35"/>
  <c r="B64" i="35"/>
  <c r="B63" i="35"/>
  <c r="B62" i="35"/>
  <c r="B55" i="35"/>
  <c r="B57" i="35"/>
  <c r="B54" i="35"/>
  <c r="B53" i="35"/>
  <c r="B52" i="35"/>
  <c r="B45" i="35"/>
  <c r="B47" i="35"/>
  <c r="B44" i="35"/>
  <c r="B43" i="35"/>
  <c r="B42" i="35"/>
  <c r="B33" i="35"/>
  <c r="B35" i="35"/>
  <c r="B32" i="35"/>
  <c r="B31" i="35"/>
  <c r="B30" i="35"/>
  <c r="B29" i="35"/>
  <c r="B22" i="35"/>
  <c r="B24" i="35"/>
  <c r="B21" i="35"/>
  <c r="B20" i="35"/>
  <c r="B19" i="35"/>
  <c r="B12" i="35"/>
  <c r="B14" i="35"/>
  <c r="B11" i="35"/>
  <c r="B10" i="35"/>
  <c r="B9" i="35"/>
  <c r="B8" i="35"/>
  <c r="B69" i="35"/>
  <c r="H58" i="33"/>
  <c r="H57" i="33"/>
  <c r="H47" i="33"/>
  <c r="H46" i="33"/>
  <c r="H35" i="33"/>
  <c r="H34" i="33"/>
  <c r="H24" i="33"/>
  <c r="H23" i="33"/>
  <c r="H14" i="33"/>
  <c r="H13" i="33"/>
  <c r="F58" i="33"/>
  <c r="F57" i="33"/>
  <c r="F47" i="33"/>
  <c r="F46" i="33"/>
  <c r="F35" i="33"/>
  <c r="F34" i="33"/>
  <c r="F24" i="33"/>
  <c r="F23" i="33"/>
  <c r="F14" i="33"/>
  <c r="F13" i="33"/>
  <c r="D58" i="33"/>
  <c r="D57" i="33"/>
  <c r="D47" i="33"/>
  <c r="D46" i="33"/>
  <c r="D35" i="33"/>
  <c r="D34" i="33"/>
  <c r="D24" i="33"/>
  <c r="D23" i="33"/>
  <c r="D14" i="33"/>
  <c r="D13" i="33"/>
  <c r="B54" i="33"/>
  <c r="B53" i="33"/>
  <c r="B52" i="33"/>
  <c r="B45" i="33"/>
  <c r="B47" i="33"/>
  <c r="B33" i="33"/>
  <c r="B34" i="33"/>
  <c r="B22" i="33"/>
  <c r="B24" i="33"/>
  <c r="B12" i="33"/>
  <c r="B13" i="33"/>
  <c r="B59" i="32"/>
  <c r="B59" i="31"/>
  <c r="B59" i="30"/>
  <c r="B58" i="28"/>
  <c r="F55" i="28"/>
  <c r="F57" i="28"/>
  <c r="D55" i="28"/>
  <c r="D57" i="28"/>
  <c r="B44" i="28"/>
  <c r="B45" i="28"/>
  <c r="B32" i="28"/>
  <c r="B34" i="28"/>
  <c r="B22" i="28"/>
  <c r="B23" i="28"/>
  <c r="B12" i="28"/>
  <c r="B14" i="28"/>
  <c r="B55" i="28"/>
  <c r="B57" i="28"/>
  <c r="F54" i="28"/>
  <c r="D54" i="28"/>
  <c r="B54" i="28"/>
  <c r="F53" i="28"/>
  <c r="D53" i="28"/>
  <c r="B43" i="28"/>
  <c r="B53" i="28"/>
  <c r="B31" i="28"/>
  <c r="B21" i="28"/>
  <c r="F52" i="28"/>
  <c r="D52" i="28"/>
  <c r="B42" i="28"/>
  <c r="B30" i="28"/>
  <c r="B20" i="28"/>
  <c r="B9" i="28"/>
  <c r="B52" i="28"/>
  <c r="F51" i="28"/>
  <c r="D51" i="28"/>
  <c r="B41" i="28"/>
  <c r="B29" i="28"/>
  <c r="B19" i="28"/>
  <c r="B8" i="28"/>
  <c r="B51" i="28"/>
  <c r="F46" i="28"/>
  <c r="D46" i="28"/>
  <c r="B46" i="28"/>
  <c r="F45" i="28"/>
  <c r="D45" i="28"/>
  <c r="F34" i="28"/>
  <c r="D34" i="28"/>
  <c r="F33" i="28"/>
  <c r="D33" i="28"/>
  <c r="F24" i="28"/>
  <c r="D24" i="28"/>
  <c r="F23" i="28"/>
  <c r="D23" i="28"/>
  <c r="F14" i="28"/>
  <c r="D14" i="28"/>
  <c r="F13" i="28"/>
  <c r="D13" i="28"/>
  <c r="B13" i="28"/>
  <c r="F46" i="26"/>
  <c r="F45" i="26"/>
  <c r="F34" i="26"/>
  <c r="F33" i="26"/>
  <c r="F24" i="26"/>
  <c r="F23" i="26"/>
  <c r="F14" i="26"/>
  <c r="F13" i="26"/>
  <c r="F55" i="26"/>
  <c r="F57" i="26"/>
  <c r="F54" i="26"/>
  <c r="F53" i="26"/>
  <c r="F52" i="26"/>
  <c r="F51" i="26"/>
  <c r="D55" i="26"/>
  <c r="D57" i="26"/>
  <c r="D54" i="26"/>
  <c r="D53" i="26"/>
  <c r="D52" i="26"/>
  <c r="D51" i="26"/>
  <c r="D46" i="26"/>
  <c r="D45" i="26"/>
  <c r="D34" i="26"/>
  <c r="D33" i="26"/>
  <c r="D24" i="26"/>
  <c r="D23" i="26"/>
  <c r="D14" i="26"/>
  <c r="D13" i="26"/>
  <c r="B58" i="26"/>
  <c r="B44" i="26"/>
  <c r="B45" i="26"/>
  <c r="B32" i="26"/>
  <c r="B34" i="26"/>
  <c r="B22" i="26"/>
  <c r="B24" i="26"/>
  <c r="B12" i="26"/>
  <c r="B14" i="26"/>
  <c r="B54" i="26"/>
  <c r="B42" i="26"/>
  <c r="B30" i="26"/>
  <c r="B20" i="26"/>
  <c r="B9" i="26"/>
  <c r="B52" i="26"/>
  <c r="B43" i="26"/>
  <c r="B53" i="26"/>
  <c r="B31" i="26"/>
  <c r="B21" i="26"/>
  <c r="B41" i="26"/>
  <c r="B29" i="26"/>
  <c r="B19" i="26"/>
  <c r="B8" i="26"/>
  <c r="B51" i="26"/>
  <c r="F33" i="12"/>
  <c r="D33" i="12"/>
  <c r="B33" i="12"/>
  <c r="F12" i="12"/>
  <c r="D12" i="12"/>
  <c r="B12" i="12"/>
  <c r="F22" i="12"/>
  <c r="D22" i="12"/>
  <c r="B22" i="12"/>
  <c r="F31" i="11"/>
  <c r="D31" i="11"/>
  <c r="B31" i="11"/>
  <c r="F21" i="11"/>
  <c r="D21" i="11"/>
  <c r="B21" i="11"/>
  <c r="F11" i="11"/>
  <c r="D11" i="11"/>
  <c r="B11" i="11"/>
  <c r="F11" i="10"/>
  <c r="D11" i="10"/>
  <c r="B11" i="10"/>
  <c r="F21" i="10"/>
  <c r="D21" i="10"/>
  <c r="B21" i="10"/>
  <c r="F31" i="10"/>
  <c r="D31" i="10"/>
  <c r="B31" i="10"/>
  <c r="F11" i="9"/>
  <c r="D11" i="9"/>
  <c r="B11" i="9"/>
  <c r="F21" i="9"/>
  <c r="D21" i="9"/>
  <c r="B21" i="9"/>
  <c r="F31" i="9"/>
  <c r="D31" i="9"/>
  <c r="B31" i="9"/>
  <c r="F31" i="8"/>
  <c r="D31" i="8"/>
  <c r="B31" i="8"/>
  <c r="F21" i="8"/>
  <c r="D21" i="8"/>
  <c r="B21" i="8"/>
  <c r="F11" i="8"/>
  <c r="D11" i="8"/>
  <c r="B11" i="8"/>
  <c r="F11" i="6"/>
  <c r="D11" i="6"/>
  <c r="B11" i="6"/>
  <c r="H11" i="5"/>
  <c r="F11" i="5"/>
  <c r="D11" i="5"/>
  <c r="B11" i="5"/>
  <c r="F11" i="4"/>
  <c r="D11" i="4"/>
  <c r="B11" i="4"/>
  <c r="F11" i="2"/>
  <c r="D11" i="2"/>
  <c r="B11" i="2"/>
  <c r="F11" i="7"/>
  <c r="D11" i="7"/>
  <c r="B11" i="7"/>
  <c r="B46" i="26"/>
  <c r="B33" i="28"/>
  <c r="B23" i="26"/>
  <c r="B55" i="26"/>
  <c r="B33" i="26"/>
  <c r="B24" i="28"/>
  <c r="B47" i="42"/>
  <c r="D56" i="26"/>
  <c r="B23" i="35"/>
  <c r="F56" i="26"/>
  <c r="B56" i="28"/>
  <c r="B13" i="35"/>
  <c r="B56" i="38"/>
  <c r="B14" i="33"/>
  <c r="B23" i="33"/>
  <c r="B35" i="33"/>
  <c r="B46" i="33"/>
  <c r="B13" i="38"/>
  <c r="B13" i="26"/>
  <c r="F56" i="28"/>
  <c r="B56" i="33"/>
  <c r="B46" i="35"/>
  <c r="B34" i="38"/>
  <c r="B35" i="42"/>
  <c r="B68" i="42"/>
  <c r="D56" i="28"/>
  <c r="B34" i="35"/>
  <c r="B56" i="35"/>
  <c r="B23" i="38"/>
  <c r="B46" i="38"/>
  <c r="B67" i="38"/>
  <c r="B14" i="42"/>
  <c r="B25" i="42"/>
  <c r="B58" i="42"/>
  <c r="B56" i="26"/>
  <c r="B57" i="26"/>
  <c r="B58" i="33"/>
  <c r="B57" i="33"/>
</calcChain>
</file>

<file path=xl/sharedStrings.xml><?xml version="1.0" encoding="utf-8"?>
<sst xmlns="http://schemas.openxmlformats.org/spreadsheetml/2006/main" count="2057" uniqueCount="132">
  <si>
    <t>Promotional Plays</t>
  </si>
  <si>
    <t>Wagers</t>
  </si>
  <si>
    <t>Payouts</t>
  </si>
  <si>
    <t>Mohegan Sun</t>
  </si>
  <si>
    <t>Philadelphia Park</t>
  </si>
  <si>
    <t>Authorized Slot Machines</t>
  </si>
  <si>
    <t>Total</t>
  </si>
  <si>
    <t>Gaming Site</t>
  </si>
  <si>
    <t>Year-to-Date</t>
  </si>
  <si>
    <t>Statistics for the Week of Jan 1, 2007 - Jan 6, 2007</t>
  </si>
  <si>
    <t>Statistics for the Year Ended December 31, 2006</t>
  </si>
  <si>
    <t>Month-to-Date</t>
  </si>
  <si>
    <t>Week of Nov 13</t>
  </si>
  <si>
    <t>2006</t>
  </si>
  <si>
    <t>November 2006</t>
  </si>
  <si>
    <t>Week of Nov 20</t>
  </si>
  <si>
    <t>Week of Nov 27</t>
  </si>
  <si>
    <t>December 2006</t>
  </si>
  <si>
    <t>Week of Dec 4</t>
  </si>
  <si>
    <t>Week of Nov 6</t>
  </si>
  <si>
    <t>Week of Dec 11</t>
  </si>
  <si>
    <t>Week of Dec 18</t>
  </si>
  <si>
    <t>Gaming Revenues</t>
  </si>
  <si>
    <t>Week of Dec 25</t>
  </si>
  <si>
    <t>Philadelphia Park*</t>
  </si>
  <si>
    <t>Tax (55%)</t>
  </si>
  <si>
    <t>Week of Jan 1</t>
  </si>
  <si>
    <t>January 2007</t>
  </si>
  <si>
    <t>2007</t>
  </si>
  <si>
    <t>Week of Jan 8</t>
  </si>
  <si>
    <t>Adjustments</t>
  </si>
  <si>
    <t>Gross Terminal Revenue</t>
  </si>
  <si>
    <t>Operator Share (45%)</t>
  </si>
  <si>
    <t>Report Notes</t>
  </si>
  <si>
    <t>- Promotional plays are not taxed per statute.</t>
  </si>
  <si>
    <t>- Tax Revenue and Operator Share estimated by PGCB.</t>
  </si>
  <si>
    <t>- The Authorized Slot Machine count is an average and can vary slightly day to day.</t>
  </si>
  <si>
    <t>- Figures for Week of Dec 18th for Philadelphia Park include test night results of Dec 18th.</t>
  </si>
  <si>
    <t>- Figures for Week of Dec 11th for Philadelphia Park reflect test night results of Dec 17th.</t>
  </si>
  <si>
    <t>- Figures for Week of Nov 6 reflect test night results of Nov 10th and 12th.</t>
  </si>
  <si>
    <t>- Accout adjustments made by Department of Revenue based on analysis of daily reports through the Central Computer System.</t>
  </si>
  <si>
    <t>Harrah's Chester Downs</t>
  </si>
  <si>
    <t>Week of Jan 15</t>
  </si>
  <si>
    <t>- Harrah's Chester Downs figures for Week of Jan 15 reflect test night results of Jan 20th and 21st.</t>
  </si>
  <si>
    <t>Week of Jan 22</t>
  </si>
  <si>
    <t>Week of Jan 29</t>
  </si>
  <si>
    <t>February 2007</t>
  </si>
  <si>
    <t>Week of February 5</t>
  </si>
  <si>
    <t>Week of February 12</t>
  </si>
  <si>
    <t>Week of February 19</t>
  </si>
  <si>
    <t>Presque Isle</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</si>
  <si>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t>
  </si>
  <si>
    <t>Week of February 26</t>
  </si>
  <si>
    <t>March 2007</t>
  </si>
  <si>
    <t>Report Notes
• The Authorized Slot Machine count is an average and can vary slightly day to day.
• Tax Revenue and Operator Share estimated by PGCB.
• Account adjustments made by Department of Revenue based on analysis of daily reports through the Central Computer System.
• Promotional plays are not taxed per statute.
• Presque Isle figures reflect test night data of 2/26 and results of operations for the period 2/28 through 3/3.</t>
  </si>
  <si>
    <t>Week of</t>
  </si>
  <si>
    <t>March 5 - March 11</t>
  </si>
  <si>
    <t>March 12 - March 18</t>
  </si>
  <si>
    <t>March 19 - March 25</t>
  </si>
  <si>
    <t>March 26 - April 1</t>
  </si>
  <si>
    <t>April 2007</t>
  </si>
  <si>
    <t>Month-to Date</t>
  </si>
  <si>
    <t>April 2 - April 8</t>
  </si>
  <si>
    <t xml:space="preserve">                                                                        </t>
  </si>
  <si>
    <t>April 9 - April 15</t>
  </si>
  <si>
    <t>April 23 - April 29</t>
  </si>
  <si>
    <t>April 30 - May 6</t>
  </si>
  <si>
    <t>May 2007</t>
  </si>
  <si>
    <t>May 7 - May 13</t>
  </si>
  <si>
    <t>May 14 - May 20</t>
  </si>
  <si>
    <t>May 21 - May 27</t>
  </si>
  <si>
    <t>May 28 - June 3</t>
  </si>
  <si>
    <t>June 2007</t>
  </si>
  <si>
    <t>June 4 - June 10</t>
  </si>
  <si>
    <t>The Meadows</t>
  </si>
  <si>
    <t>June 11 - June 17</t>
  </si>
  <si>
    <t>June 18 - June 24</t>
  </si>
  <si>
    <t>June 25 - July 1</t>
  </si>
  <si>
    <t>July 2007</t>
  </si>
  <si>
    <t>July 2 - July 8</t>
  </si>
  <si>
    <t>July 9 - July 15</t>
  </si>
  <si>
    <t>July 16 - July 22</t>
  </si>
  <si>
    <t>July 23 - July 29</t>
  </si>
  <si>
    <t>July 30 - August 5</t>
  </si>
  <si>
    <t>August 2007</t>
  </si>
  <si>
    <t>State Tax (34%)</t>
  </si>
  <si>
    <t>Grand Total</t>
  </si>
  <si>
    <t>Mount Airy</t>
  </si>
  <si>
    <t>Penn National</t>
  </si>
  <si>
    <t>Taxable w/s/d</t>
  </si>
  <si>
    <r>
      <t xml:space="preserve">Promotional Plays (Internal) </t>
    </r>
    <r>
      <rPr>
        <vertAlign val="superscript"/>
        <sz val="10"/>
        <rFont val="Book Antiqua"/>
        <family val="1"/>
      </rPr>
      <t>1</t>
    </r>
  </si>
  <si>
    <r>
      <t xml:space="preserve">Promotional Plays (External) </t>
    </r>
    <r>
      <rPr>
        <vertAlign val="superscript"/>
        <sz val="10"/>
        <rFont val="Book Antiqua"/>
        <family val="1"/>
      </rPr>
      <t>1</t>
    </r>
  </si>
  <si>
    <r>
      <t xml:space="preserve">Adjustments </t>
    </r>
    <r>
      <rPr>
        <vertAlign val="superscript"/>
        <sz val="10"/>
        <rFont val="Book Antiqua"/>
        <family val="1"/>
      </rPr>
      <t>2</t>
    </r>
  </si>
  <si>
    <r>
      <t xml:space="preserve">LSA (4%) </t>
    </r>
    <r>
      <rPr>
        <vertAlign val="superscript"/>
        <sz val="10"/>
        <rFont val="Book Antiqua"/>
        <family val="1"/>
      </rPr>
      <t>3</t>
    </r>
  </si>
  <si>
    <r>
      <t xml:space="preserve">EDTF (5%) </t>
    </r>
    <r>
      <rPr>
        <vertAlign val="superscript"/>
        <sz val="10"/>
        <rFont val="Book Antiqua"/>
        <family val="1"/>
      </rPr>
      <t>4</t>
    </r>
  </si>
  <si>
    <r>
      <t xml:space="preserve">PRHDF </t>
    </r>
    <r>
      <rPr>
        <vertAlign val="superscript"/>
        <sz val="10"/>
        <rFont val="Book Antiqua"/>
        <family val="1"/>
      </rPr>
      <t>5</t>
    </r>
  </si>
  <si>
    <r>
      <t xml:space="preserve">Number of Machines </t>
    </r>
    <r>
      <rPr>
        <vertAlign val="superscript"/>
        <sz val="10"/>
        <rFont val="Book Antiqua"/>
        <family val="1"/>
      </rPr>
      <t>6</t>
    </r>
  </si>
  <si>
    <r>
      <t xml:space="preserve">GTR % Change </t>
    </r>
    <r>
      <rPr>
        <vertAlign val="superscript"/>
        <sz val="10"/>
        <rFont val="Book Antiqua"/>
        <family val="1"/>
      </rPr>
      <t>7</t>
    </r>
  </si>
  <si>
    <r>
      <t xml:space="preserve">7 </t>
    </r>
    <r>
      <rPr>
        <i/>
        <sz val="10"/>
        <rFont val="Arial"/>
        <family val="2"/>
      </rPr>
      <t>As compared to the same month in the prior year.</t>
    </r>
  </si>
  <si>
    <r>
      <t>9</t>
    </r>
    <r>
      <rPr>
        <i/>
        <sz val="10"/>
        <rFont val="Arial"/>
        <family val="2"/>
      </rPr>
      <t xml:space="preserve"> Represents the total change in GTR for the same month in the prior period and is therefore affected by the opening of additional casinos.</t>
    </r>
  </si>
  <si>
    <r>
      <t>8</t>
    </r>
    <r>
      <rPr>
        <i/>
        <sz val="10"/>
        <rFont val="Arial"/>
        <family val="2"/>
      </rPr>
      <t xml:space="preserve"> Data is not available until the casino has been open for an entire year.</t>
    </r>
  </si>
  <si>
    <t>Sands Bethlehem</t>
  </si>
  <si>
    <t>The Rivers</t>
  </si>
  <si>
    <t>FOOTNOTES:</t>
  </si>
  <si>
    <r>
      <t xml:space="preserve">1 </t>
    </r>
    <r>
      <rPr>
        <i/>
        <sz val="10"/>
        <rFont val="Arial"/>
        <family val="2"/>
      </rPr>
      <t>Promotional plays are determined to be internal or external based on the way that they are handled by the slot machine meters and the Department of Revenue’s central computer system (CCS).  Internal promotional plays are recorded as wagers when they are played.  Since the statutory definition of gross terminal revenue (GTR) excludes promotional play, the internal plays must be subtracted from "Wagers Received" before the GTR is calculated and the appropriate tax rate is applied.  
External promotional plays are recorded as both a wager and a payout when they are played.  Therefore, external plays must be subtracted from both "Wagers Received" and "Amount Won" before the GTR is calculated and the appropriate tax rate is applied.  This results a net change of zero to GTR and the appearance that the external promotional plays have no impact on GTR.  In reality all promotional play, whether internal or external, is deducted from GTR.
Since the inclusion of external promotional plays in the "Amount Won" essentially overstates the amount won when compared to other venues with internal promotional play only, the external promotional play must be deducted from the "Amount Won" prior to the calculation of any payout percentage.</t>
    </r>
  </si>
  <si>
    <r>
      <t>3</t>
    </r>
    <r>
      <rPr>
        <i/>
        <sz val="10"/>
        <rFont val="Arial"/>
        <family val="2"/>
      </rPr>
      <t xml:space="preserve"> Local Share Assessment               </t>
    </r>
  </si>
  <si>
    <r>
      <t xml:space="preserve">4 </t>
    </r>
    <r>
      <rPr>
        <i/>
        <sz val="10"/>
        <rFont val="Arial"/>
        <family val="2"/>
      </rPr>
      <t xml:space="preserve">Pennsylvania Gaming Economic Development and Tourism Fund  </t>
    </r>
  </si>
  <si>
    <r>
      <t>GTR % Change</t>
    </r>
    <r>
      <rPr>
        <vertAlign val="superscript"/>
        <sz val="10"/>
        <rFont val="Book Antiqua"/>
        <family val="1"/>
      </rPr>
      <t xml:space="preserve"> 7</t>
    </r>
  </si>
  <si>
    <r>
      <t>6</t>
    </r>
    <r>
      <rPr>
        <i/>
        <sz val="10"/>
        <rFont val="Arial"/>
        <family val="2"/>
      </rPr>
      <t xml:space="preserve"> This is an average count that can vary from day to day.  In addition, the count may be affected by floor moves and expansions to the extent that it includes machines that are connected to the CCS but are not authorized for play, or machines that were only authorized for play during a portion of the gaming day.  Continuous monitoring by the CCS prevents any licensed facility from operating more than their authorized number of slot machines at any given time.  </t>
    </r>
  </si>
  <si>
    <t xml:space="preserve">                                                                   MONTHLY SLOT MACHINE GAMING REVENUES</t>
  </si>
  <si>
    <t xml:space="preserve">Parx </t>
  </si>
  <si>
    <t>SugarHouse</t>
  </si>
  <si>
    <r>
      <t xml:space="preserve">GTR % Change </t>
    </r>
    <r>
      <rPr>
        <vertAlign val="superscript"/>
        <sz val="10"/>
        <rFont val="Book Antiqua"/>
        <family val="1"/>
      </rPr>
      <t>9</t>
    </r>
  </si>
  <si>
    <r>
      <t>2</t>
    </r>
    <r>
      <rPr>
        <i/>
        <sz val="10"/>
        <rFont val="Arial"/>
        <family val="2"/>
      </rPr>
      <t xml:space="preserve"> Made by Department of Revenue based on an analysis of daily reports from the central control computer system.</t>
    </r>
  </si>
  <si>
    <r>
      <t>5</t>
    </r>
    <r>
      <rPr>
        <i/>
        <sz val="10"/>
        <rFont val="Arial"/>
        <family val="2"/>
      </rPr>
      <t xml:space="preserve"> Pennsylvania Race Horse Development Fund.  Note:  Beginning January 1, 2010, 34% of the money deposited into the Pennsylvania Race Horse Development Fund is transferred to the General Fund.  Beginning July 1, 2010, the amount of this transfer is reduced to 17%.   The General Fund transfer of 17% will continue until its expiration on June 30, 2013.</t>
    </r>
  </si>
  <si>
    <t>Valley Forge</t>
  </si>
  <si>
    <t>Harrah's Philadelphia</t>
  </si>
  <si>
    <t>Nemacolin</t>
  </si>
  <si>
    <t>MONTHLY SLOT MACHINE GAMING REVENUES</t>
  </si>
  <si>
    <t>July 2016</t>
  </si>
  <si>
    <t>August 2016</t>
  </si>
  <si>
    <t>September 2016</t>
  </si>
  <si>
    <t>October 2016</t>
  </si>
  <si>
    <t>November 2016</t>
  </si>
  <si>
    <t>December 2016</t>
  </si>
  <si>
    <t>January 2017</t>
  </si>
  <si>
    <t>February 2017</t>
  </si>
  <si>
    <t>March 2017</t>
  </si>
  <si>
    <t>April 2017</t>
  </si>
  <si>
    <t>May 2017</t>
  </si>
  <si>
    <t>June 2017</t>
  </si>
  <si>
    <t>FY 2016/2017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</si>
</sst>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20" x14ac:knownFonts="1">
    <font>
      <sz val="10"/>
      <name val="Arial"/>
    </font>
    <font>
      <sz val="11"/>
      <color theme="1"/>
      <name val="Calibri"/>
      <family val="2"/>
      <scheme val="minor"/>
    </font>
    <font>
      <sz val="10"/>
      <name val="Arial"/>
      <family val="2"/>
    </font>
    <font>
      <b/>
      <sz val="10"/>
      <name val="Arial"/>
      <family val="2"/>
    </font>
    <font>
      <u/>
      <sz val="10"/>
      <name val="Arial"/>
      <family val="2"/>
    </font>
    <font>
      <sz val="8"/>
      <name val="Arial"/>
      <family val="2"/>
    </font>
    <font>
      <sz val="10"/>
      <name val="Arial"/>
      <family val="2"/>
    </font>
    <font>
      <u/>
      <sz val="10"/>
      <name val="Arial"/>
      <family val="2"/>
    </font>
    <font>
      <sz val="14"/>
      <name val="Arial"/>
      <family val="2"/>
    </font>
    <font>
      <b/>
      <sz val="13"/>
      <name val="Arial"/>
      <family val="2"/>
    </font>
    <font>
      <i/>
      <sz val="10"/>
      <name val="Arial"/>
      <family val="2"/>
    </font>
    <font>
      <sz val="10"/>
      <name val="Book Antiqua"/>
      <family val="1"/>
    </font>
    <font>
      <u/>
      <sz val="10"/>
      <name val="Book Antiqua"/>
      <family val="1"/>
    </font>
    <font>
      <b/>
      <sz val="10"/>
      <name val="Book Antiqua"/>
      <family val="1"/>
    </font>
    <font>
      <b/>
      <u/>
      <sz val="10"/>
      <name val="Book Antiqua"/>
      <family val="1"/>
    </font>
    <font>
      <sz val="10"/>
      <color indexed="8"/>
      <name val="Book Antiqua"/>
      <family val="1"/>
    </font>
    <font>
      <b/>
      <u/>
      <sz val="10"/>
      <color indexed="8"/>
      <name val="Book Antiqua"/>
      <family val="1"/>
    </font>
    <font>
      <vertAlign val="superscript"/>
      <sz val="10"/>
      <name val="Book Antiqua"/>
      <family val="1"/>
    </font>
    <font>
      <i/>
      <vertAlign val="superscript"/>
      <sz val="10"/>
      <name val="Arial"/>
      <family val="2"/>
    </font>
    <font>
      <b/>
      <sz val="16"/>
      <name val="Book Antiqua"/>
      <family val="1"/>
    </font>
  </fonts>
  <fills count="2">
    <fill>
      <patternFill patternType="none"/>
    </fill>
    <fill>
      <patternFill patternType="gray125"/>
    </fill>
  </fills>
  <borders count="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105">
    <xf numFmtId="0" fontId="0" fillId="0" borderId="0" xfId="0"/>
    <xf numFmtId="0" fontId="3" fillId="0" borderId="0" xfId="0" applyFont="1"/>
    <xf numFmtId="0" fontId="3"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6" fillId="0" borderId="0" xfId="0" applyFont="1"/>
    <xf numFmtId="0" fontId="7" fillId="0" borderId="0" xfId="0" applyFont="1"/>
    <xf numFmtId="0" fontId="4" fillId="0" borderId="0" xfId="0" applyFont="1" applyBorder="1"/>
    <xf numFmtId="49" fontId="0" fillId="0" borderId="0" xfId="0" applyNumberFormat="1" applyBorder="1" applyAlignment="1"/>
    <xf numFmtId="49" fontId="2" fillId="0" borderId="2" xfId="0" applyNumberFormat="1" applyFont="1" applyBorder="1" applyAlignment="1">
      <alignment horizontal="center"/>
    </xf>
    <xf numFmtId="49" fontId="0" fillId="0" borderId="3" xfId="0" applyNumberFormat="1" applyBorder="1" applyAlignment="1">
      <alignment horizontal="center"/>
    </xf>
    <xf numFmtId="8" fontId="0" fillId="0" borderId="0" xfId="0" applyNumberFormat="1"/>
    <xf numFmtId="0" fontId="9" fillId="0" borderId="0" xfId="0" applyFont="1" applyAlignment="1">
      <alignment horizontal="center"/>
    </xf>
    <xf numFmtId="0" fontId="8" fillId="0" borderId="0" xfId="0" applyFont="1" applyAlignment="1">
      <alignment horizontal="center"/>
    </xf>
    <xf numFmtId="49" fontId="0" fillId="0" borderId="0" xfId="0" applyNumberFormat="1" applyBorder="1" applyAlignment="1">
      <alignment horizontal="center"/>
    </xf>
    <xf numFmtId="0" fontId="8" fillId="0" borderId="0" xfId="0" applyFont="1" applyBorder="1" applyAlignment="1">
      <alignment horizontal="center"/>
    </xf>
    <xf numFmtId="38" fontId="0" fillId="0" borderId="0" xfId="0" applyNumberFormat="1"/>
    <xf numFmtId="0" fontId="10" fillId="0" borderId="0" xfId="0" applyFont="1"/>
    <xf numFmtId="16" fontId="4" fillId="0" borderId="0" xfId="0" quotePrefix="1" applyNumberFormat="1" applyFont="1" applyBorder="1" applyAlignment="1">
      <alignment horizontal="center"/>
    </xf>
    <xf numFmtId="43" fontId="3" fillId="0" borderId="0" xfId="1" applyFont="1"/>
    <xf numFmtId="8" fontId="3" fillId="0" borderId="0" xfId="0" applyNumberFormat="1" applyFont="1"/>
    <xf numFmtId="43" fontId="0" fillId="0" borderId="0" xfId="1" applyFont="1"/>
    <xf numFmtId="0" fontId="10" fillId="0" borderId="0" xfId="0" quotePrefix="1" applyFont="1"/>
    <xf numFmtId="0" fontId="4" fillId="0" borderId="0" xfId="0" applyFont="1"/>
    <xf numFmtId="164" fontId="0" fillId="0" borderId="0" xfId="1" applyNumberFormat="1" applyFont="1"/>
    <xf numFmtId="0" fontId="0" fillId="0" borderId="2" xfId="0" applyBorder="1" applyAlignment="1">
      <alignment horizontal="center"/>
    </xf>
    <xf numFmtId="3" fontId="0" fillId="0" borderId="0" xfId="0" applyNumberFormat="1"/>
    <xf numFmtId="0" fontId="10" fillId="0" borderId="0" xfId="0" applyFont="1" applyAlignment="1">
      <alignment horizontal="left" indent="1"/>
    </xf>
    <xf numFmtId="8" fontId="11" fillId="0" borderId="0" xfId="0" applyNumberFormat="1" applyFont="1"/>
    <xf numFmtId="164" fontId="2" fillId="0" borderId="0" xfId="1" applyNumberFormat="1"/>
    <xf numFmtId="9" fontId="0" fillId="0" borderId="0" xfId="3" applyFont="1"/>
    <xf numFmtId="165" fontId="0" fillId="0" borderId="0" xfId="0" applyNumberFormat="1"/>
    <xf numFmtId="8" fontId="15" fillId="0" borderId="0" xfId="0" applyNumberFormat="1" applyFont="1"/>
    <xf numFmtId="0" fontId="11" fillId="0" borderId="0" xfId="0" applyFont="1"/>
    <xf numFmtId="49" fontId="11" fillId="0" borderId="0" xfId="0" applyNumberFormat="1" applyFont="1" applyBorder="1" applyAlignment="1">
      <alignment horizontal="center"/>
    </xf>
    <xf numFmtId="0" fontId="12" fillId="0" borderId="0" xfId="0" applyFont="1" applyBorder="1"/>
    <xf numFmtId="49" fontId="11" fillId="0" borderId="2" xfId="0" applyNumberFormat="1" applyFont="1" applyBorder="1" applyAlignment="1">
      <alignment horizontal="center"/>
    </xf>
    <xf numFmtId="0" fontId="14" fillId="0" borderId="0" xfId="0" applyFont="1"/>
    <xf numFmtId="0" fontId="12" fillId="0" borderId="0" xfId="0" applyFont="1"/>
    <xf numFmtId="3" fontId="11" fillId="0" borderId="0" xfId="0" applyNumberFormat="1" applyFont="1"/>
    <xf numFmtId="3" fontId="15" fillId="0" borderId="0" xfId="0" applyNumberFormat="1" applyFont="1"/>
    <xf numFmtId="0" fontId="16" fillId="0" borderId="0" xfId="0" applyFont="1"/>
    <xf numFmtId="4" fontId="11" fillId="0" borderId="0" xfId="0" applyNumberFormat="1" applyFont="1"/>
    <xf numFmtId="0" fontId="0" fillId="0" borderId="2" xfId="0" applyBorder="1"/>
    <xf numFmtId="0" fontId="0" fillId="0" borderId="0" xfId="0" applyBorder="1"/>
    <xf numFmtId="49" fontId="11" fillId="0" borderId="0" xfId="0" applyNumberFormat="1" applyFont="1" applyBorder="1" applyAlignment="1"/>
    <xf numFmtId="0" fontId="10" fillId="0" borderId="0" xfId="0" applyFont="1" applyAlignment="1">
      <alignment horizontal="left"/>
    </xf>
    <xf numFmtId="0" fontId="10" fillId="0" borderId="0" xfId="0" applyFont="1" applyAlignment="1">
      <alignment horizontal="left" vertical="center"/>
    </xf>
    <xf numFmtId="0" fontId="0" fillId="0" borderId="0" xfId="0" applyAlignment="1">
      <alignment vertical="center"/>
    </xf>
    <xf numFmtId="8" fontId="14" fillId="0" borderId="0" xfId="0" applyNumberFormat="1" applyFont="1"/>
    <xf numFmtId="8" fontId="11" fillId="0" borderId="0" xfId="0" applyNumberFormat="1" applyFont="1" applyAlignment="1">
      <alignment horizontal="right"/>
    </xf>
    <xf numFmtId="37" fontId="11" fillId="0" borderId="0" xfId="2" applyNumberFormat="1" applyFont="1" applyAlignment="1">
      <alignment horizontal="right"/>
    </xf>
    <xf numFmtId="166" fontId="11" fillId="0" borderId="0" xfId="3" applyNumberFormat="1" applyFont="1" applyAlignment="1">
      <alignment horizontal="right"/>
    </xf>
    <xf numFmtId="166" fontId="11" fillId="0" borderId="0" xfId="3" applyNumberFormat="1" applyFont="1"/>
    <xf numFmtId="0" fontId="18" fillId="0" borderId="0" xfId="0" applyFont="1" applyAlignment="1">
      <alignment horizontal="left"/>
    </xf>
    <xf numFmtId="0" fontId="18" fillId="0" borderId="0" xfId="0" applyFont="1" applyAlignment="1">
      <alignment horizontal="left" vertical="center"/>
    </xf>
    <xf numFmtId="44" fontId="11" fillId="0" borderId="0" xfId="2" applyFont="1"/>
    <xf numFmtId="166" fontId="11" fillId="0" borderId="0" xfId="3" applyNumberFormat="1" applyFont="1" applyBorder="1"/>
    <xf numFmtId="0" fontId="18" fillId="0" borderId="0" xfId="0" applyFont="1"/>
    <xf numFmtId="3" fontId="11" fillId="0" borderId="0" xfId="0" applyNumberFormat="1" applyFont="1" applyAlignment="1">
      <alignment horizontal="right"/>
    </xf>
    <xf numFmtId="0" fontId="0" fillId="0" borderId="0" xfId="0" applyAlignment="1">
      <alignment wrapText="1"/>
    </xf>
    <xf numFmtId="8" fontId="10" fillId="0" borderId="0" xfId="0" applyNumberFormat="1" applyFont="1" applyAlignment="1">
      <alignment horizontal="left"/>
    </xf>
    <xf numFmtId="9" fontId="10" fillId="0" borderId="0" xfId="3" applyFont="1" applyAlignment="1">
      <alignment horizontal="left"/>
    </xf>
    <xf numFmtId="166" fontId="0" fillId="0" borderId="0" xfId="3" applyNumberFormat="1" applyFont="1"/>
    <xf numFmtId="10" fontId="11" fillId="0" borderId="0" xfId="3" applyNumberFormat="1" applyFont="1"/>
    <xf numFmtId="9" fontId="11" fillId="0" borderId="0" xfId="3" applyFont="1"/>
    <xf numFmtId="166" fontId="10" fillId="0" borderId="0" xfId="3" applyNumberFormat="1" applyFont="1" applyAlignment="1">
      <alignment horizontal="left" vertical="center"/>
    </xf>
    <xf numFmtId="0" fontId="0" fillId="0" borderId="0" xfId="0" applyAlignment="1">
      <alignment horizontal="center" vertical="center"/>
    </xf>
    <xf numFmtId="8" fontId="11" fillId="0" borderId="0" xfId="0" applyNumberFormat="1" applyFont="1" applyFill="1"/>
    <xf numFmtId="38" fontId="15" fillId="0" borderId="0" xfId="0" applyNumberFormat="1" applyFont="1"/>
    <xf numFmtId="44" fontId="0" fillId="0" borderId="0" xfId="2" applyFont="1"/>
    <xf numFmtId="166" fontId="11" fillId="0" borderId="0" xfId="0" applyNumberFormat="1" applyFont="1"/>
    <xf numFmtId="10" fontId="11" fillId="0" borderId="0" xfId="3" applyNumberFormat="1" applyFont="1" applyAlignment="1">
      <alignment horizontal="right"/>
    </xf>
    <xf numFmtId="10" fontId="11" fillId="0" borderId="0" xfId="3" applyNumberFormat="1" applyFont="1" applyBorder="1"/>
    <xf numFmtId="4" fontId="0" fillId="0" borderId="0" xfId="0" applyNumberFormat="1"/>
    <xf numFmtId="4" fontId="12" fillId="0" borderId="0" xfId="0" applyNumberFormat="1" applyFont="1" applyBorder="1"/>
    <xf numFmtId="4" fontId="0" fillId="0" borderId="0" xfId="0" applyNumberFormat="1" applyAlignment="1">
      <alignment wrapText="1"/>
    </xf>
    <xf numFmtId="165" fontId="0" fillId="0" borderId="0" xfId="0" applyNumberFormat="1" applyAlignment="1">
      <alignment horizontal="center" vertical="center"/>
    </xf>
    <xf numFmtId="165" fontId="11" fillId="0" borderId="0" xfId="0" applyNumberFormat="1" applyFont="1" applyBorder="1" applyAlignment="1">
      <alignment horizontal="center"/>
    </xf>
    <xf numFmtId="165" fontId="13" fillId="0" borderId="2" xfId="0" applyNumberFormat="1" applyFont="1" applyBorder="1" applyAlignment="1">
      <alignment horizontal="center"/>
    </xf>
    <xf numFmtId="165" fontId="13" fillId="0" borderId="0" xfId="0" applyNumberFormat="1" applyFont="1" applyBorder="1" applyAlignment="1">
      <alignment horizontal="center"/>
    </xf>
    <xf numFmtId="165" fontId="11" fillId="0" borderId="0" xfId="0" applyNumberFormat="1" applyFont="1"/>
    <xf numFmtId="165" fontId="11" fillId="0" borderId="0" xfId="0" applyNumberFormat="1" applyFont="1" applyFill="1"/>
    <xf numFmtId="165" fontId="15" fillId="0" borderId="0" xfId="0" applyNumberFormat="1" applyFont="1"/>
    <xf numFmtId="165" fontId="11" fillId="0" borderId="0" xfId="3" applyNumberFormat="1" applyFont="1"/>
    <xf numFmtId="0" fontId="0" fillId="0" borderId="0" xfId="0" applyAlignment="1">
      <alignment wrapText="1"/>
    </xf>
    <xf numFmtId="44" fontId="11" fillId="0" borderId="0" xfId="2" applyFont="1" applyAlignment="1">
      <alignment horizontal="right"/>
    </xf>
    <xf numFmtId="8" fontId="11" fillId="0" borderId="0" xfId="0" applyNumberFormat="1" applyFont="1" applyBorder="1"/>
    <xf numFmtId="37" fontId="0" fillId="0" borderId="0" xfId="0" applyNumberFormat="1"/>
    <xf numFmtId="0" fontId="0" fillId="0" borderId="0" xfId="0" applyAlignment="1"/>
    <xf numFmtId="0" fontId="9"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0" fontId="10" fillId="0" borderId="0" xfId="0" quotePrefix="1" applyFont="1" applyAlignment="1">
      <alignment wrapText="1"/>
    </xf>
    <xf numFmtId="0" fontId="10" fillId="0" borderId="0" xfId="0" applyFont="1" applyAlignment="1">
      <alignment wrapText="1"/>
    </xf>
    <xf numFmtId="0" fontId="10" fillId="0" borderId="0" xfId="0" quotePrefix="1" applyFont="1" applyAlignment="1">
      <alignment horizontal="left" wrapText="1"/>
    </xf>
    <xf numFmtId="0" fontId="0" fillId="0" borderId="0" xfId="0" applyAlignment="1">
      <alignment horizontal="center" vertical="center"/>
    </xf>
    <xf numFmtId="0" fontId="19" fillId="0" borderId="0" xfId="0" applyFont="1" applyAlignment="1">
      <alignment horizontal="center" vertical="center"/>
    </xf>
    <xf numFmtId="0" fontId="18"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left" wrapText="1"/>
    </xf>
    <xf numFmtId="0" fontId="0" fillId="0" borderId="0" xfId="0" applyAlignment="1">
      <alignment wrapText="1"/>
    </xf>
    <xf numFmtId="0" fontId="18" fillId="0" borderId="0" xfId="0" applyFont="1" applyAlignment="1">
      <alignment wrapText="1"/>
    </xf>
  </cellXfs>
  <cellStyles count="6">
    <cellStyle name="Comma" xfId="1" builtinId="3"/>
    <cellStyle name="Currency" xfId="2" builtinId="4"/>
    <cellStyle name="Currency 2" xfId="5"/>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7169" name="Picture 1" descr="PGCBHEADER022205">
          <a:extLst>
            <a:ext uri="{FF2B5EF4-FFF2-40B4-BE49-F238E27FC236}">
              <a16:creationId xmlns:a16="http://schemas.microsoft.com/office/drawing/2014/main" id="{00000000-0008-0000-0100-00000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41" name="Picture 1" descr="PGCBHEADER022205">
          <a:extLst>
            <a:ext uri="{FF2B5EF4-FFF2-40B4-BE49-F238E27FC236}">
              <a16:creationId xmlns:a16="http://schemas.microsoft.com/office/drawing/2014/main" id="{00000000-0008-0000-0A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1265" name="Picture 1" descr="PGCBHEADER022205">
          <a:extLst>
            <a:ext uri="{FF2B5EF4-FFF2-40B4-BE49-F238E27FC236}">
              <a16:creationId xmlns:a16="http://schemas.microsoft.com/office/drawing/2014/main" id="{00000000-0008-0000-0B00-000001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2289" name="Picture 1" descr="PGCBHEADER022205">
          <a:extLst>
            <a:ext uri="{FF2B5EF4-FFF2-40B4-BE49-F238E27FC236}">
              <a16:creationId xmlns:a16="http://schemas.microsoft.com/office/drawing/2014/main" id="{00000000-0008-0000-0C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7</xdr:col>
      <xdr:colOff>542925</xdr:colOff>
      <xdr:row>0</xdr:row>
      <xdr:rowOff>704850</xdr:rowOff>
    </xdr:to>
    <xdr:pic>
      <xdr:nvPicPr>
        <xdr:cNvPr id="13313" name="Picture 1" descr="PGCBHEADER022205">
          <a:extLst>
            <a:ext uri="{FF2B5EF4-FFF2-40B4-BE49-F238E27FC236}">
              <a16:creationId xmlns:a16="http://schemas.microsoft.com/office/drawing/2014/main" id="{00000000-0008-0000-0D00-000001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8958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4337" name="Picture 1" descr="PGCBHEADER022205">
          <a:extLst>
            <a:ext uri="{FF2B5EF4-FFF2-40B4-BE49-F238E27FC236}">
              <a16:creationId xmlns:a16="http://schemas.microsoft.com/office/drawing/2014/main" id="{00000000-0008-0000-0E00-000001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5361" name="Picture 1" descr="PGCBHEADER022205">
          <a:extLst>
            <a:ext uri="{FF2B5EF4-FFF2-40B4-BE49-F238E27FC236}">
              <a16:creationId xmlns:a16="http://schemas.microsoft.com/office/drawing/2014/main" id="{00000000-0008-0000-0F00-00000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4010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6385" name="Picture 1" descr="PGCBHEADER022205">
          <a:extLst>
            <a:ext uri="{FF2B5EF4-FFF2-40B4-BE49-F238E27FC236}">
              <a16:creationId xmlns:a16="http://schemas.microsoft.com/office/drawing/2014/main" id="{00000000-0008-0000-1000-000001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1624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17409" name="Picture 1" descr="PGCBHEADER022205">
          <a:extLst>
            <a:ext uri="{FF2B5EF4-FFF2-40B4-BE49-F238E27FC236}">
              <a16:creationId xmlns:a16="http://schemas.microsoft.com/office/drawing/2014/main" id="{00000000-0008-0000-1100-000001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4864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8435" name="Picture 3" descr="PGCBHEADER022205">
          <a:extLst>
            <a:ext uri="{FF2B5EF4-FFF2-40B4-BE49-F238E27FC236}">
              <a16:creationId xmlns:a16="http://schemas.microsoft.com/office/drawing/2014/main" id="{00000000-0008-0000-12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19457" name="Picture 1" descr="PGCBHEADER022205">
          <a:extLst>
            <a:ext uri="{FF2B5EF4-FFF2-40B4-BE49-F238E27FC236}">
              <a16:creationId xmlns:a16="http://schemas.microsoft.com/office/drawing/2014/main" id="{00000000-0008-0000-1300-00000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6145" name="Picture 1" descr="PGCBHEADER022205">
          <a:extLst>
            <a:ext uri="{FF2B5EF4-FFF2-40B4-BE49-F238E27FC236}">
              <a16:creationId xmlns:a16="http://schemas.microsoft.com/office/drawing/2014/main" id="{00000000-0008-0000-02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0481" name="Picture 1" descr="PGCBHEADER022205">
          <a:extLst>
            <a:ext uri="{FF2B5EF4-FFF2-40B4-BE49-F238E27FC236}">
              <a16:creationId xmlns:a16="http://schemas.microsoft.com/office/drawing/2014/main" id="{00000000-0008-0000-1400-000001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0482" name="Picture 2" descr="PGCBHEADER022205">
          <a:extLst>
            <a:ext uri="{FF2B5EF4-FFF2-40B4-BE49-F238E27FC236}">
              <a16:creationId xmlns:a16="http://schemas.microsoft.com/office/drawing/2014/main" id="{00000000-0008-0000-1400-000002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1505" name="Picture 1" descr="PGCBHEADER022205">
          <a:extLst>
            <a:ext uri="{FF2B5EF4-FFF2-40B4-BE49-F238E27FC236}">
              <a16:creationId xmlns:a16="http://schemas.microsoft.com/office/drawing/2014/main" id="{00000000-0008-0000-15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2532" name="Picture 4" descr="PGCBHEADER022205">
          <a:extLst>
            <a:ext uri="{FF2B5EF4-FFF2-40B4-BE49-F238E27FC236}">
              <a16:creationId xmlns:a16="http://schemas.microsoft.com/office/drawing/2014/main" id="{00000000-0008-0000-1600-000004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2533" name="Picture 5" descr="PGCBHEADER022205">
          <a:extLst>
            <a:ext uri="{FF2B5EF4-FFF2-40B4-BE49-F238E27FC236}">
              <a16:creationId xmlns:a16="http://schemas.microsoft.com/office/drawing/2014/main" id="{00000000-0008-0000-1600-000005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28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3553" name="Picture 1" descr="PGCBHEADER022205">
          <a:extLst>
            <a:ext uri="{FF2B5EF4-FFF2-40B4-BE49-F238E27FC236}">
              <a16:creationId xmlns:a16="http://schemas.microsoft.com/office/drawing/2014/main" id="{00000000-0008-0000-1700-000001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3554" name="Picture 2" descr="PGCBHEADER022205">
          <a:extLst>
            <a:ext uri="{FF2B5EF4-FFF2-40B4-BE49-F238E27FC236}">
              <a16:creationId xmlns:a16="http://schemas.microsoft.com/office/drawing/2014/main" id="{00000000-0008-0000-1700-000002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4577" name="Picture 1" descr="PGCBHEADER022205">
          <a:extLst>
            <a:ext uri="{FF2B5EF4-FFF2-40B4-BE49-F238E27FC236}">
              <a16:creationId xmlns:a16="http://schemas.microsoft.com/office/drawing/2014/main" id="{00000000-0008-0000-18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4578" name="Picture 2" descr="PGCBHEADER022205">
          <a:extLst>
            <a:ext uri="{FF2B5EF4-FFF2-40B4-BE49-F238E27FC236}">
              <a16:creationId xmlns:a16="http://schemas.microsoft.com/office/drawing/2014/main" id="{00000000-0008-0000-1800-000002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6625" name="Picture 1" descr="PGCBHEADER022205">
          <a:extLst>
            <a:ext uri="{FF2B5EF4-FFF2-40B4-BE49-F238E27FC236}">
              <a16:creationId xmlns:a16="http://schemas.microsoft.com/office/drawing/2014/main" id="{00000000-0008-0000-1900-00000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6626" name="Picture 2" descr="PGCBHEADER022205">
          <a:extLst>
            <a:ext uri="{FF2B5EF4-FFF2-40B4-BE49-F238E27FC236}">
              <a16:creationId xmlns:a16="http://schemas.microsoft.com/office/drawing/2014/main" id="{00000000-0008-0000-1900-000002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27649" name="Picture 1" descr="PGCBHEADER022205">
          <a:extLst>
            <a:ext uri="{FF2B5EF4-FFF2-40B4-BE49-F238E27FC236}">
              <a16:creationId xmlns:a16="http://schemas.microsoft.com/office/drawing/2014/main" id="{00000000-0008-0000-1A00-0000016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8673" name="Picture 1" descr="PGCBHEADER022205">
          <a:extLst>
            <a:ext uri="{FF2B5EF4-FFF2-40B4-BE49-F238E27FC236}">
              <a16:creationId xmlns:a16="http://schemas.microsoft.com/office/drawing/2014/main" id="{00000000-0008-0000-1B00-000001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8674" name="Picture 2" descr="PGCBHEADER022205">
          <a:extLst>
            <a:ext uri="{FF2B5EF4-FFF2-40B4-BE49-F238E27FC236}">
              <a16:creationId xmlns:a16="http://schemas.microsoft.com/office/drawing/2014/main" id="{00000000-0008-0000-1B00-000002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29697" name="Picture 1" descr="PGCBHEADER022205">
          <a:extLst>
            <a:ext uri="{FF2B5EF4-FFF2-40B4-BE49-F238E27FC236}">
              <a16:creationId xmlns:a16="http://schemas.microsoft.com/office/drawing/2014/main" id="{00000000-0008-0000-1C00-000001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29698" name="Picture 2" descr="PGCBHEADER022205">
          <a:extLst>
            <a:ext uri="{FF2B5EF4-FFF2-40B4-BE49-F238E27FC236}">
              <a16:creationId xmlns:a16="http://schemas.microsoft.com/office/drawing/2014/main" id="{00000000-0008-0000-1C00-000002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5841" name="Picture 1" descr="PGCBHEADER022205">
          <a:extLst>
            <a:ext uri="{FF2B5EF4-FFF2-40B4-BE49-F238E27FC236}">
              <a16:creationId xmlns:a16="http://schemas.microsoft.com/office/drawing/2014/main" id="{00000000-0008-0000-1D00-000001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5121" name="Picture 1" descr="PGCBHEADER022205">
          <a:extLst>
            <a:ext uri="{FF2B5EF4-FFF2-40B4-BE49-F238E27FC236}">
              <a16:creationId xmlns:a16="http://schemas.microsoft.com/office/drawing/2014/main" id="{00000000-0008-0000-03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4817" name="Picture 1" descr="PGCBHEADER022205">
          <a:extLst>
            <a:ext uri="{FF2B5EF4-FFF2-40B4-BE49-F238E27FC236}">
              <a16:creationId xmlns:a16="http://schemas.microsoft.com/office/drawing/2014/main" id="{00000000-0008-0000-1E00-000001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4818" name="Picture 2" descr="PGCBHEADER022205">
          <a:extLst>
            <a:ext uri="{FF2B5EF4-FFF2-40B4-BE49-F238E27FC236}">
              <a16:creationId xmlns:a16="http://schemas.microsoft.com/office/drawing/2014/main" id="{00000000-0008-0000-1E00-000002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6865" name="Picture 1" descr="PGCBHEADER022205">
          <a:extLst>
            <a:ext uri="{FF2B5EF4-FFF2-40B4-BE49-F238E27FC236}">
              <a16:creationId xmlns:a16="http://schemas.microsoft.com/office/drawing/2014/main" id="{00000000-0008-0000-1F00-000001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6866" name="Picture 2" descr="PGCBHEADER022205">
          <a:extLst>
            <a:ext uri="{FF2B5EF4-FFF2-40B4-BE49-F238E27FC236}">
              <a16:creationId xmlns:a16="http://schemas.microsoft.com/office/drawing/2014/main" id="{00000000-0008-0000-1F00-000002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9937" name="Picture 1" descr="PGCBHEADER022205">
          <a:extLst>
            <a:ext uri="{FF2B5EF4-FFF2-40B4-BE49-F238E27FC236}">
              <a16:creationId xmlns:a16="http://schemas.microsoft.com/office/drawing/2014/main" id="{00000000-0008-0000-2000-00000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9938" name="Picture 2" descr="PGCBHEADER022205">
          <a:extLst>
            <a:ext uri="{FF2B5EF4-FFF2-40B4-BE49-F238E27FC236}">
              <a16:creationId xmlns:a16="http://schemas.microsoft.com/office/drawing/2014/main" id="{00000000-0008-0000-2000-000002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838201</xdr:colOff>
      <xdr:row>0</xdr:row>
      <xdr:rowOff>83344</xdr:rowOff>
    </xdr:from>
    <xdr:to>
      <xdr:col>6</xdr:col>
      <xdr:colOff>441522</xdr:colOff>
      <xdr:row>2</xdr:row>
      <xdr:rowOff>95250</xdr:rowOff>
    </xdr:to>
    <xdr:pic>
      <xdr:nvPicPr>
        <xdr:cNvPr id="43009" name="Picture 1" descr="LetterHead_Color-no-info">
          <a:extLst>
            <a:ext uri="{FF2B5EF4-FFF2-40B4-BE49-F238E27FC236}">
              <a16:creationId xmlns:a16="http://schemas.microsoft.com/office/drawing/2014/main" id="{00000000-0008-0000-2100-000001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8607" y="83344"/>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1262062</xdr:colOff>
      <xdr:row>0</xdr:row>
      <xdr:rowOff>119062</xdr:rowOff>
    </xdr:from>
    <xdr:to>
      <xdr:col>14</xdr:col>
      <xdr:colOff>305789</xdr:colOff>
      <xdr:row>2</xdr:row>
      <xdr:rowOff>130968</xdr:rowOff>
    </xdr:to>
    <xdr:pic>
      <xdr:nvPicPr>
        <xdr:cNvPr id="5" name="Picture 1" descr="LetterHead_Color-no-info">
          <a:extLst>
            <a:ext uri="{FF2B5EF4-FFF2-40B4-BE49-F238E27FC236}">
              <a16:creationId xmlns:a16="http://schemas.microsoft.com/office/drawing/2014/main" id="{00000000-0008-0000-2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56468" y="119062"/>
          <a:ext cx="5973165" cy="988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40961" name="Picture 1" descr="PGCBHEADER022205">
          <a:extLst>
            <a:ext uri="{FF2B5EF4-FFF2-40B4-BE49-F238E27FC236}">
              <a16:creationId xmlns:a16="http://schemas.microsoft.com/office/drawing/2014/main" id="{00000000-0008-0000-2300-000001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8913" name="Picture 1" descr="PGCBHEADER022205">
          <a:extLst>
            <a:ext uri="{FF2B5EF4-FFF2-40B4-BE49-F238E27FC236}">
              <a16:creationId xmlns:a16="http://schemas.microsoft.com/office/drawing/2014/main" id="{00000000-0008-0000-2400-000001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8914" name="Picture 2" descr="PGCBHEADER022205">
          <a:extLst>
            <a:ext uri="{FF2B5EF4-FFF2-40B4-BE49-F238E27FC236}">
              <a16:creationId xmlns:a16="http://schemas.microsoft.com/office/drawing/2014/main" id="{00000000-0008-0000-2400-000002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7889" name="Picture 1" descr="PGCBHEADER022205">
          <a:extLst>
            <a:ext uri="{FF2B5EF4-FFF2-40B4-BE49-F238E27FC236}">
              <a16:creationId xmlns:a16="http://schemas.microsoft.com/office/drawing/2014/main" id="{00000000-0008-0000-2500-000001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7890" name="Picture 2" descr="PGCBHEADER022205">
          <a:extLst>
            <a:ext uri="{FF2B5EF4-FFF2-40B4-BE49-F238E27FC236}">
              <a16:creationId xmlns:a16="http://schemas.microsoft.com/office/drawing/2014/main" id="{00000000-0008-0000-2500-000002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3793" name="Picture 1" descr="PGCBHEADER022205">
          <a:extLst>
            <a:ext uri="{FF2B5EF4-FFF2-40B4-BE49-F238E27FC236}">
              <a16:creationId xmlns:a16="http://schemas.microsoft.com/office/drawing/2014/main" id="{00000000-0008-0000-2600-000001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3794" name="Picture 2" descr="PGCBHEADER022205">
          <a:extLst>
            <a:ext uri="{FF2B5EF4-FFF2-40B4-BE49-F238E27FC236}">
              <a16:creationId xmlns:a16="http://schemas.microsoft.com/office/drawing/2014/main" id="{00000000-0008-0000-2600-000002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2769" name="Picture 1" descr="PGCBHEADER022205">
          <a:extLst>
            <a:ext uri="{FF2B5EF4-FFF2-40B4-BE49-F238E27FC236}">
              <a16:creationId xmlns:a16="http://schemas.microsoft.com/office/drawing/2014/main" id="{00000000-0008-0000-2700-000001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2770" name="Picture 2" descr="PGCBHEADER022205">
          <a:extLst>
            <a:ext uri="{FF2B5EF4-FFF2-40B4-BE49-F238E27FC236}">
              <a16:creationId xmlns:a16="http://schemas.microsoft.com/office/drawing/2014/main" id="{00000000-0008-0000-2700-000002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7</xdr:col>
      <xdr:colOff>466725</xdr:colOff>
      <xdr:row>0</xdr:row>
      <xdr:rowOff>733425</xdr:rowOff>
    </xdr:to>
    <xdr:pic>
      <xdr:nvPicPr>
        <xdr:cNvPr id="31745" name="Picture 1" descr="PGCBHEADER022205">
          <a:extLst>
            <a:ext uri="{FF2B5EF4-FFF2-40B4-BE49-F238E27FC236}">
              <a16:creationId xmlns:a16="http://schemas.microsoft.com/office/drawing/2014/main" id="{00000000-0008-0000-2800-000001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557212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4097" name="Picture 1" descr="PGCBHEADER022205">
          <a:extLst>
            <a:ext uri="{FF2B5EF4-FFF2-40B4-BE49-F238E27FC236}">
              <a16:creationId xmlns:a16="http://schemas.microsoft.com/office/drawing/2014/main" id="{00000000-0008-0000-04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695325</xdr:colOff>
      <xdr:row>0</xdr:row>
      <xdr:rowOff>28575</xdr:rowOff>
    </xdr:from>
    <xdr:to>
      <xdr:col>5</xdr:col>
      <xdr:colOff>466725</xdr:colOff>
      <xdr:row>0</xdr:row>
      <xdr:rowOff>733425</xdr:rowOff>
    </xdr:to>
    <xdr:pic>
      <xdr:nvPicPr>
        <xdr:cNvPr id="30721" name="Picture 1" descr="PGCBHEADER022205">
          <a:extLst>
            <a:ext uri="{FF2B5EF4-FFF2-40B4-BE49-F238E27FC236}">
              <a16:creationId xmlns:a16="http://schemas.microsoft.com/office/drawing/2014/main" id="{00000000-0008-0000-29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695325</xdr:colOff>
      <xdr:row>0</xdr:row>
      <xdr:rowOff>28575</xdr:rowOff>
    </xdr:from>
    <xdr:to>
      <xdr:col>5</xdr:col>
      <xdr:colOff>466725</xdr:colOff>
      <xdr:row>0</xdr:row>
      <xdr:rowOff>733425</xdr:rowOff>
    </xdr:to>
    <xdr:pic>
      <xdr:nvPicPr>
        <xdr:cNvPr id="30722" name="Picture 2" descr="PGCBHEADER022205">
          <a:extLst>
            <a:ext uri="{FF2B5EF4-FFF2-40B4-BE49-F238E27FC236}">
              <a16:creationId xmlns:a16="http://schemas.microsoft.com/office/drawing/2014/main" id="{00000000-0008-0000-2900-000002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8575"/>
          <a:ext cx="47625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3073" name="Picture 1" descr="PGCBHEADER022205">
          <a:extLst>
            <a:ext uri="{FF2B5EF4-FFF2-40B4-BE49-F238E27FC236}">
              <a16:creationId xmlns:a16="http://schemas.microsoft.com/office/drawing/2014/main" id="{00000000-0008-0000-05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2049" name="Picture 1" descr="PGCBHEADER022205">
          <a:extLst>
            <a:ext uri="{FF2B5EF4-FFF2-40B4-BE49-F238E27FC236}">
              <a16:creationId xmlns:a16="http://schemas.microsoft.com/office/drawing/2014/main" id="{00000000-0008-0000-06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5623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1025" name="Picture 1" descr="PGCBHEADER022205">
          <a:extLst>
            <a:ext uri="{FF2B5EF4-FFF2-40B4-BE49-F238E27FC236}">
              <a16:creationId xmlns:a16="http://schemas.microsoft.com/office/drawing/2014/main" id="{00000000-0008-0000-07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8193" name="Picture 1" descr="PGCBHEADER022205">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704850</xdr:colOff>
      <xdr:row>0</xdr:row>
      <xdr:rowOff>123825</xdr:rowOff>
    </xdr:from>
    <xdr:to>
      <xdr:col>5</xdr:col>
      <xdr:colOff>542925</xdr:colOff>
      <xdr:row>0</xdr:row>
      <xdr:rowOff>704850</xdr:rowOff>
    </xdr:to>
    <xdr:pic>
      <xdr:nvPicPr>
        <xdr:cNvPr id="9217" name="Picture 1" descr="PGCBHEADER022205">
          <a:extLst>
            <a:ext uri="{FF2B5EF4-FFF2-40B4-BE49-F238E27FC236}">
              <a16:creationId xmlns:a16="http://schemas.microsoft.com/office/drawing/2014/main" id="{00000000-0008-0000-0900-000001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3825"/>
          <a:ext cx="3695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3" sqref="A13"/>
    </sheetView>
  </sheetViews>
  <sheetFormatPr defaultRowHeight="12.75" x14ac:dyDescent="0.2"/>
  <cols>
    <col min="1" max="1" width="22.7109375" bestFit="1" customWidth="1"/>
    <col min="2" max="2" width="12.42578125" bestFit="1" customWidth="1"/>
    <col min="3" max="3" width="15.5703125" bestFit="1" customWidth="1"/>
    <col min="4" max="4" width="16.28515625" bestFit="1" customWidth="1"/>
    <col min="5" max="5" width="22.7109375" bestFit="1" customWidth="1"/>
  </cols>
  <sheetData>
    <row r="1" spans="1:5" x14ac:dyDescent="0.2">
      <c r="A1" s="1" t="s">
        <v>9</v>
      </c>
    </row>
    <row r="4" spans="1:5" x14ac:dyDescent="0.2">
      <c r="A4" s="3" t="s">
        <v>7</v>
      </c>
      <c r="B4" s="4" t="s">
        <v>1</v>
      </c>
      <c r="C4" s="4" t="s">
        <v>2</v>
      </c>
      <c r="D4" s="4" t="s">
        <v>0</v>
      </c>
      <c r="E4" s="4" t="s">
        <v>5</v>
      </c>
    </row>
    <row r="5" spans="1:5" ht="7.5" customHeight="1" x14ac:dyDescent="0.2">
      <c r="A5" s="5"/>
      <c r="B5" s="6"/>
    </row>
    <row r="6" spans="1:5" x14ac:dyDescent="0.2">
      <c r="A6" s="7" t="s">
        <v>3</v>
      </c>
    </row>
    <row r="7" spans="1:5" x14ac:dyDescent="0.2">
      <c r="A7" s="7" t="s">
        <v>4</v>
      </c>
    </row>
    <row r="8" spans="1:5" x14ac:dyDescent="0.2">
      <c r="A8" s="1" t="s">
        <v>6</v>
      </c>
    </row>
    <row r="13" spans="1:5" x14ac:dyDescent="0.2">
      <c r="A13" s="1"/>
    </row>
    <row r="20" spans="1:1" x14ac:dyDescent="0.2">
      <c r="A20" s="1"/>
    </row>
  </sheetData>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2.85546875" style="1" bestFit="1" customWidth="1"/>
    <col min="9" max="9" width="12.85546875" bestFit="1" customWidth="1"/>
    <col min="11" max="11" width="12.85546875" bestFit="1" customWidth="1"/>
  </cols>
  <sheetData>
    <row r="1" spans="1:11" ht="60.75" customHeight="1" x14ac:dyDescent="0.2">
      <c r="A1" s="91"/>
      <c r="B1" s="91"/>
      <c r="C1" s="91"/>
      <c r="D1" s="91"/>
      <c r="E1" s="91"/>
      <c r="F1" s="91"/>
    </row>
    <row r="2" spans="1:11" ht="26.25" customHeight="1" x14ac:dyDescent="0.25">
      <c r="A2" s="92" t="s">
        <v>22</v>
      </c>
      <c r="B2" s="93"/>
      <c r="C2" s="93"/>
      <c r="D2" s="93"/>
      <c r="E2" s="93"/>
      <c r="F2" s="93"/>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26</v>
      </c>
      <c r="C5" s="9"/>
      <c r="D5" s="11" t="s">
        <v>11</v>
      </c>
      <c r="F5" s="11" t="s">
        <v>8</v>
      </c>
      <c r="G5" s="2"/>
    </row>
    <row r="7" spans="1:11" x14ac:dyDescent="0.2">
      <c r="A7" s="8" t="s">
        <v>3</v>
      </c>
      <c r="B7" s="8"/>
      <c r="C7" s="8"/>
    </row>
    <row r="8" spans="1:11" x14ac:dyDescent="0.2">
      <c r="A8" t="s">
        <v>1</v>
      </c>
      <c r="B8" s="13">
        <v>34889453.100000001</v>
      </c>
      <c r="D8" s="13">
        <v>34889453.100000001</v>
      </c>
      <c r="E8" s="13"/>
      <c r="F8" s="13">
        <v>34889453.100000001</v>
      </c>
    </row>
    <row r="9" spans="1:11" x14ac:dyDescent="0.2">
      <c r="A9" t="s">
        <v>2</v>
      </c>
      <c r="B9" s="13">
        <v>31372205.920000002</v>
      </c>
      <c r="D9" s="13">
        <v>31372205.920000002</v>
      </c>
      <c r="E9" s="13"/>
      <c r="F9" s="13">
        <v>31372205.920000002</v>
      </c>
    </row>
    <row r="10" spans="1:11" x14ac:dyDescent="0.2">
      <c r="A10" t="s">
        <v>0</v>
      </c>
      <c r="B10" s="13">
        <v>0</v>
      </c>
      <c r="D10" s="13">
        <v>0</v>
      </c>
      <c r="F10" s="13">
        <v>0</v>
      </c>
    </row>
    <row r="11" spans="1:11" x14ac:dyDescent="0.2">
      <c r="A11" t="s">
        <v>31</v>
      </c>
      <c r="B11" s="13">
        <f>+B8-B9-B10</f>
        <v>3517247.1799999997</v>
      </c>
      <c r="D11" s="13">
        <f>+D8-D9-D10</f>
        <v>3517247.1799999997</v>
      </c>
      <c r="F11" s="13">
        <f>+F8-F9-F10</f>
        <v>3517247.1799999997</v>
      </c>
      <c r="G11" s="21"/>
      <c r="H11" s="23"/>
      <c r="I11" s="21"/>
      <c r="J11" s="23"/>
      <c r="K11" s="21"/>
    </row>
    <row r="12" spans="1:11" x14ac:dyDescent="0.2">
      <c r="A12" t="s">
        <v>25</v>
      </c>
      <c r="B12" s="13">
        <v>1934485.949</v>
      </c>
      <c r="D12" s="13">
        <v>1934485.949</v>
      </c>
      <c r="F12" s="13">
        <v>1934485.949</v>
      </c>
    </row>
    <row r="13" spans="1:11" x14ac:dyDescent="0.2">
      <c r="A13" t="s">
        <v>32</v>
      </c>
      <c r="B13" s="13">
        <v>1582761.2309999999</v>
      </c>
      <c r="D13" s="13">
        <v>1582761.2309999999</v>
      </c>
      <c r="F13" s="13">
        <v>1582761.2309999999</v>
      </c>
    </row>
    <row r="14" spans="1:11" x14ac:dyDescent="0.2">
      <c r="A14" t="s">
        <v>5</v>
      </c>
      <c r="B14" s="18">
        <v>1099</v>
      </c>
    </row>
    <row r="17" spans="1:11" x14ac:dyDescent="0.2">
      <c r="A17" s="8" t="s">
        <v>4</v>
      </c>
      <c r="B17" s="8"/>
      <c r="C17" s="8"/>
    </row>
    <row r="18" spans="1:11" x14ac:dyDescent="0.2">
      <c r="A18" t="s">
        <v>1</v>
      </c>
      <c r="B18" s="13">
        <v>62127659.839999996</v>
      </c>
      <c r="C18" s="13"/>
      <c r="D18" s="13">
        <v>62127659.839999996</v>
      </c>
      <c r="E18" s="13"/>
      <c r="F18" s="13">
        <v>62127659.839999996</v>
      </c>
    </row>
    <row r="19" spans="1:11" x14ac:dyDescent="0.2">
      <c r="A19" t="s">
        <v>2</v>
      </c>
      <c r="B19" s="13">
        <v>56814834.200000003</v>
      </c>
      <c r="C19" s="13"/>
      <c r="D19" s="13">
        <v>56814834.200000003</v>
      </c>
      <c r="E19" s="13"/>
      <c r="F19" s="13">
        <v>56814834.200000003</v>
      </c>
    </row>
    <row r="20" spans="1:11" x14ac:dyDescent="0.2">
      <c r="A20" t="s">
        <v>0</v>
      </c>
      <c r="B20" s="13">
        <v>0</v>
      </c>
      <c r="C20" s="13"/>
      <c r="D20" s="13">
        <v>0</v>
      </c>
      <c r="E20" s="13"/>
      <c r="F20" s="13">
        <v>0</v>
      </c>
    </row>
    <row r="21" spans="1:11" x14ac:dyDescent="0.2">
      <c r="A21" t="s">
        <v>31</v>
      </c>
      <c r="B21" s="13">
        <f>+B18-B19-B20</f>
        <v>5312825.6399999931</v>
      </c>
      <c r="D21" s="13">
        <f>+D18-D19-D20</f>
        <v>5312825.6399999931</v>
      </c>
      <c r="F21" s="13">
        <f>+F18-F19-F20</f>
        <v>5312825.6399999931</v>
      </c>
      <c r="G21" s="21"/>
      <c r="H21" s="23"/>
      <c r="I21" s="21"/>
      <c r="J21" s="23"/>
      <c r="K21" s="21"/>
    </row>
    <row r="22" spans="1:11" x14ac:dyDescent="0.2">
      <c r="A22" t="s">
        <v>25</v>
      </c>
      <c r="B22" s="13">
        <v>2922054.1019999967</v>
      </c>
      <c r="D22" s="13">
        <v>2922054.1019999967</v>
      </c>
      <c r="F22" s="13">
        <v>2922054.1019999967</v>
      </c>
    </row>
    <row r="23" spans="1:11" x14ac:dyDescent="0.2">
      <c r="A23" t="s">
        <v>32</v>
      </c>
      <c r="B23" s="13">
        <v>2390771.5379999969</v>
      </c>
      <c r="D23" s="13">
        <v>2390771.5379999969</v>
      </c>
      <c r="F23" s="13">
        <v>2390771.5379999969</v>
      </c>
    </row>
    <row r="24" spans="1:11" x14ac:dyDescent="0.2">
      <c r="A24" t="s">
        <v>5</v>
      </c>
      <c r="B24" s="18">
        <v>2076</v>
      </c>
      <c r="C24" s="13"/>
      <c r="D24" s="13"/>
      <c r="E24" s="13"/>
      <c r="F24" s="13"/>
    </row>
    <row r="27" spans="1:11" x14ac:dyDescent="0.2">
      <c r="A27" s="8" t="s">
        <v>6</v>
      </c>
      <c r="B27" s="8"/>
      <c r="C27" s="8"/>
    </row>
    <row r="28" spans="1:11" x14ac:dyDescent="0.2">
      <c r="A28" t="s">
        <v>1</v>
      </c>
      <c r="B28" s="13">
        <v>97017112.939999998</v>
      </c>
      <c r="D28" s="13">
        <v>97017112.939999998</v>
      </c>
      <c r="F28" s="13">
        <v>97017112.939999998</v>
      </c>
    </row>
    <row r="29" spans="1:11" x14ac:dyDescent="0.2">
      <c r="A29" t="s">
        <v>2</v>
      </c>
      <c r="B29" s="13">
        <v>88187040.120000005</v>
      </c>
      <c r="D29" s="13">
        <v>88187040.120000005</v>
      </c>
      <c r="F29" s="13">
        <v>88187040.120000005</v>
      </c>
    </row>
    <row r="30" spans="1:11" x14ac:dyDescent="0.2">
      <c r="A30" t="s">
        <v>0</v>
      </c>
      <c r="B30" s="13">
        <v>0</v>
      </c>
      <c r="D30" s="13">
        <v>0</v>
      </c>
      <c r="F30" s="13">
        <v>0</v>
      </c>
    </row>
    <row r="31" spans="1:11" x14ac:dyDescent="0.2">
      <c r="A31" t="s">
        <v>31</v>
      </c>
      <c r="B31" s="13">
        <f>+B28-B29-B30</f>
        <v>8830072.8199999928</v>
      </c>
      <c r="D31" s="13">
        <f>+D28-D29-D30</f>
        <v>8830072.8199999928</v>
      </c>
      <c r="F31" s="13">
        <f>+F28-F29-F30</f>
        <v>8830072.8199999928</v>
      </c>
      <c r="G31" s="21"/>
      <c r="H31" s="23"/>
      <c r="I31" s="21"/>
      <c r="J31" s="23"/>
      <c r="K31" s="21"/>
    </row>
    <row r="32" spans="1:11" x14ac:dyDescent="0.2">
      <c r="A32" t="s">
        <v>25</v>
      </c>
      <c r="B32" s="13">
        <v>4856540.0509999963</v>
      </c>
      <c r="D32" s="13">
        <v>4856540.0509999963</v>
      </c>
      <c r="F32" s="13">
        <v>4856540.0509999963</v>
      </c>
    </row>
    <row r="33" spans="1:6" x14ac:dyDescent="0.2">
      <c r="A33" t="s">
        <v>32</v>
      </c>
      <c r="B33" s="13">
        <v>3973532.7689999971</v>
      </c>
      <c r="D33" s="13">
        <v>3973532.7689999971</v>
      </c>
      <c r="F33" s="13">
        <v>3973532.7689999971</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4" style="1" bestFit="1" customWidth="1"/>
    <col min="9" max="9" width="14" bestFit="1" customWidth="1"/>
    <col min="11" max="11" width="14" bestFit="1" customWidth="1"/>
  </cols>
  <sheetData>
    <row r="1" spans="1:11" ht="60.75" customHeight="1" x14ac:dyDescent="0.2">
      <c r="A1" s="91"/>
      <c r="B1" s="91"/>
      <c r="C1" s="91"/>
      <c r="D1" s="91"/>
      <c r="E1" s="91"/>
      <c r="F1" s="91"/>
    </row>
    <row r="2" spans="1:11" ht="26.25" customHeight="1" x14ac:dyDescent="0.25">
      <c r="A2" s="92" t="s">
        <v>22</v>
      </c>
      <c r="B2" s="93"/>
      <c r="C2" s="93"/>
      <c r="D2" s="93"/>
      <c r="E2" s="93"/>
      <c r="F2" s="93"/>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29</v>
      </c>
      <c r="C5" s="9"/>
      <c r="D5" s="11" t="s">
        <v>11</v>
      </c>
      <c r="F5" s="11" t="s">
        <v>8</v>
      </c>
      <c r="G5" s="2"/>
    </row>
    <row r="7" spans="1:11" x14ac:dyDescent="0.2">
      <c r="A7" s="8" t="s">
        <v>3</v>
      </c>
      <c r="B7" s="8"/>
      <c r="C7" s="8"/>
    </row>
    <row r="8" spans="1:11" x14ac:dyDescent="0.2">
      <c r="A8" t="s">
        <v>1</v>
      </c>
      <c r="B8" s="13">
        <v>32081199.780000001</v>
      </c>
      <c r="D8" s="13">
        <v>66970652.880000003</v>
      </c>
      <c r="E8" s="13"/>
      <c r="F8" s="13">
        <v>66970652.880000003</v>
      </c>
    </row>
    <row r="9" spans="1:11" x14ac:dyDescent="0.2">
      <c r="A9" t="s">
        <v>2</v>
      </c>
      <c r="B9" s="13">
        <v>28805756.190000001</v>
      </c>
      <c r="D9" s="13">
        <v>60177962.109999999</v>
      </c>
      <c r="E9" s="13"/>
      <c r="F9" s="13">
        <v>60177962.109999999</v>
      </c>
    </row>
    <row r="10" spans="1:11" x14ac:dyDescent="0.2">
      <c r="A10" t="s">
        <v>0</v>
      </c>
      <c r="B10" s="13">
        <v>6410</v>
      </c>
      <c r="D10" s="13">
        <v>6410</v>
      </c>
      <c r="F10" s="13">
        <v>6410</v>
      </c>
    </row>
    <row r="11" spans="1:11" x14ac:dyDescent="0.2">
      <c r="A11" t="s">
        <v>30</v>
      </c>
      <c r="B11" s="13">
        <v>34542.519999999997</v>
      </c>
      <c r="D11" s="13">
        <v>34542.519999999997</v>
      </c>
      <c r="F11" s="13">
        <v>34542.519999999997</v>
      </c>
    </row>
    <row r="12" spans="1:11" x14ac:dyDescent="0.2">
      <c r="A12" t="s">
        <v>31</v>
      </c>
      <c r="B12" s="13">
        <f>+B8-B9-B10+B11</f>
        <v>3303576.11</v>
      </c>
      <c r="D12" s="13">
        <f>+D8-D9-D10+D11</f>
        <v>6820823.2900000028</v>
      </c>
      <c r="F12" s="13">
        <f>+F8-F9-F10+F11</f>
        <v>6820823.2900000028</v>
      </c>
      <c r="G12" s="21"/>
      <c r="I12" s="21"/>
      <c r="K12" s="21"/>
    </row>
    <row r="13" spans="1:11" x14ac:dyDescent="0.2">
      <c r="A13" t="s">
        <v>25</v>
      </c>
      <c r="B13" s="13">
        <v>1816966.8605000002</v>
      </c>
      <c r="D13" s="13">
        <v>3751452.8095000018</v>
      </c>
      <c r="F13" s="13">
        <v>3751452.8095000018</v>
      </c>
    </row>
    <row r="14" spans="1:11" x14ac:dyDescent="0.2">
      <c r="A14" t="s">
        <v>32</v>
      </c>
      <c r="B14" s="13">
        <v>1486609.2494999999</v>
      </c>
      <c r="D14" s="13">
        <v>3069370.4805000015</v>
      </c>
      <c r="F14" s="13">
        <v>3069370.4805000015</v>
      </c>
    </row>
    <row r="15" spans="1:11" x14ac:dyDescent="0.2">
      <c r="A15" t="s">
        <v>5</v>
      </c>
      <c r="B15" s="18">
        <v>1099</v>
      </c>
    </row>
    <row r="18" spans="1:11" x14ac:dyDescent="0.2">
      <c r="A18" s="8" t="s">
        <v>4</v>
      </c>
      <c r="B18" s="8"/>
      <c r="C18" s="8"/>
    </row>
    <row r="19" spans="1:11" x14ac:dyDescent="0.2">
      <c r="A19" t="s">
        <v>1</v>
      </c>
      <c r="B19" s="13">
        <v>58503585.659999996</v>
      </c>
      <c r="C19" s="13"/>
      <c r="D19" s="13">
        <v>120631245.5</v>
      </c>
      <c r="E19" s="13"/>
      <c r="F19" s="13">
        <v>120631245.5</v>
      </c>
    </row>
    <row r="20" spans="1:11" x14ac:dyDescent="0.2">
      <c r="A20" t="s">
        <v>2</v>
      </c>
      <c r="B20" s="13">
        <v>53074225.850000001</v>
      </c>
      <c r="C20" s="13"/>
      <c r="D20" s="13">
        <v>109889060.05000001</v>
      </c>
      <c r="E20" s="13"/>
      <c r="F20" s="13">
        <v>109889060.05000001</v>
      </c>
    </row>
    <row r="21" spans="1:11" x14ac:dyDescent="0.2">
      <c r="A21" t="s">
        <v>0</v>
      </c>
      <c r="B21" s="13">
        <v>18398</v>
      </c>
      <c r="C21" s="13"/>
      <c r="D21" s="13">
        <v>18398</v>
      </c>
      <c r="E21" s="13"/>
      <c r="F21" s="13">
        <v>18398</v>
      </c>
    </row>
    <row r="22" spans="1:11" x14ac:dyDescent="0.2">
      <c r="A22" t="s">
        <v>31</v>
      </c>
      <c r="B22" s="13">
        <f>+B19-B20-B21</f>
        <v>5410961.8099999949</v>
      </c>
      <c r="D22" s="13">
        <f>+D19-D20-D21</f>
        <v>10723787.449999988</v>
      </c>
      <c r="F22" s="13">
        <f>+F19-F20-F21</f>
        <v>10723787.449999988</v>
      </c>
      <c r="G22" s="21"/>
      <c r="I22" s="21"/>
      <c r="K22" s="21"/>
    </row>
    <row r="23" spans="1:11" x14ac:dyDescent="0.2">
      <c r="A23" t="s">
        <v>25</v>
      </c>
      <c r="B23" s="13">
        <v>2976028.9954999974</v>
      </c>
      <c r="D23" s="13">
        <v>5898083.0974999936</v>
      </c>
      <c r="F23" s="13">
        <v>5898083.0974999936</v>
      </c>
    </row>
    <row r="24" spans="1:11" x14ac:dyDescent="0.2">
      <c r="A24" t="s">
        <v>32</v>
      </c>
      <c r="B24" s="13">
        <v>2434932.814499998</v>
      </c>
      <c r="D24" s="13">
        <v>4825704.3524999944</v>
      </c>
      <c r="F24" s="13">
        <v>4825704.3524999944</v>
      </c>
    </row>
    <row r="25" spans="1:11" x14ac:dyDescent="0.2">
      <c r="A25" t="s">
        <v>5</v>
      </c>
      <c r="B25" s="18">
        <v>2076</v>
      </c>
      <c r="C25" s="13"/>
      <c r="D25" s="13"/>
      <c r="E25" s="13"/>
      <c r="F25" s="13"/>
    </row>
    <row r="27" spans="1:11" x14ac:dyDescent="0.2">
      <c r="B27" s="13"/>
    </row>
    <row r="28" spans="1:11" x14ac:dyDescent="0.2">
      <c r="A28" s="8" t="s">
        <v>6</v>
      </c>
      <c r="B28" s="13"/>
      <c r="C28" s="8"/>
    </row>
    <row r="29" spans="1:11" x14ac:dyDescent="0.2">
      <c r="A29" t="s">
        <v>1</v>
      </c>
      <c r="B29" s="13">
        <v>90584785.439999998</v>
      </c>
      <c r="D29" s="13">
        <v>187601898.38</v>
      </c>
      <c r="F29" s="13">
        <v>187601898.38</v>
      </c>
    </row>
    <row r="30" spans="1:11" x14ac:dyDescent="0.2">
      <c r="A30" t="s">
        <v>2</v>
      </c>
      <c r="B30" s="13">
        <v>81879982.040000007</v>
      </c>
      <c r="D30" s="13">
        <v>170067022.16000003</v>
      </c>
      <c r="F30" s="13">
        <v>170067022.16000003</v>
      </c>
    </row>
    <row r="31" spans="1:11" x14ac:dyDescent="0.2">
      <c r="A31" t="s">
        <v>0</v>
      </c>
      <c r="B31" s="13">
        <v>24808</v>
      </c>
      <c r="D31" s="13">
        <v>24808</v>
      </c>
      <c r="F31" s="13">
        <v>24808</v>
      </c>
    </row>
    <row r="32" spans="1:11" x14ac:dyDescent="0.2">
      <c r="A32" t="s">
        <v>30</v>
      </c>
      <c r="B32" s="13">
        <v>34542.519999999997</v>
      </c>
      <c r="D32" s="13">
        <v>34542.519999999997</v>
      </c>
      <c r="F32" s="13">
        <v>34542.519999999997</v>
      </c>
    </row>
    <row r="33" spans="1:11" x14ac:dyDescent="0.2">
      <c r="A33" t="s">
        <v>31</v>
      </c>
      <c r="B33" s="13">
        <f>+B29-B30-B31+B32</f>
        <v>8714537.9199999906</v>
      </c>
      <c r="D33" s="13">
        <f>+D29-D30-D31+D32</f>
        <v>17544610.739999969</v>
      </c>
      <c r="F33" s="13">
        <f>+F29-F30-F31+F32</f>
        <v>17544610.739999969</v>
      </c>
      <c r="G33" s="21"/>
      <c r="I33" s="21"/>
      <c r="K33" s="21"/>
    </row>
    <row r="34" spans="1:11" x14ac:dyDescent="0.2">
      <c r="A34" t="s">
        <v>25</v>
      </c>
      <c r="B34" s="13">
        <v>4792995.855999995</v>
      </c>
      <c r="D34" s="13">
        <v>9649535.9069999829</v>
      </c>
      <c r="F34" s="13">
        <v>9649535.9069999829</v>
      </c>
    </row>
    <row r="35" spans="1:11" x14ac:dyDescent="0.2">
      <c r="A35" t="s">
        <v>32</v>
      </c>
      <c r="B35" s="13">
        <v>3921542.0639999961</v>
      </c>
      <c r="D35" s="13">
        <v>7895074.8329999857</v>
      </c>
      <c r="F35" s="13">
        <v>7895074.8329999857</v>
      </c>
    </row>
    <row r="36" spans="1:11" x14ac:dyDescent="0.2">
      <c r="A36" t="s">
        <v>5</v>
      </c>
      <c r="B36" s="18">
        <v>3175</v>
      </c>
    </row>
    <row r="39" spans="1:11" x14ac:dyDescent="0.2">
      <c r="A39" s="19" t="s">
        <v>33</v>
      </c>
    </row>
    <row r="40" spans="1:11" x14ac:dyDescent="0.2">
      <c r="A40" s="24" t="s">
        <v>36</v>
      </c>
    </row>
    <row r="41" spans="1:11" x14ac:dyDescent="0.2">
      <c r="A41" s="24" t="s">
        <v>35</v>
      </c>
    </row>
    <row r="42" spans="1:11" ht="26.25" customHeight="1" x14ac:dyDescent="0.2">
      <c r="A42" s="95" t="s">
        <v>40</v>
      </c>
      <c r="B42" s="96"/>
      <c r="C42" s="96"/>
      <c r="D42" s="96"/>
      <c r="E42" s="96"/>
      <c r="F42" s="96"/>
    </row>
    <row r="43" spans="1:11" x14ac:dyDescent="0.2">
      <c r="A43" s="24" t="s">
        <v>34</v>
      </c>
    </row>
  </sheetData>
  <mergeCells count="3">
    <mergeCell ref="A1:F1"/>
    <mergeCell ref="A2:F2"/>
    <mergeCell ref="A42:F42"/>
  </mergeCells>
  <phoneticPr fontId="5" type="noConversion"/>
  <printOptions horizontalCentered="1"/>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 bestFit="1" customWidth="1"/>
    <col min="11" max="11" width="14" bestFit="1" customWidth="1"/>
  </cols>
  <sheetData>
    <row r="1" spans="1:11" ht="60.75" customHeight="1" x14ac:dyDescent="0.2">
      <c r="A1" s="91"/>
      <c r="B1" s="91"/>
      <c r="C1" s="91"/>
      <c r="D1" s="91"/>
      <c r="E1" s="91"/>
      <c r="F1" s="91"/>
    </row>
    <row r="2" spans="1:11" ht="26.25" customHeight="1" x14ac:dyDescent="0.25">
      <c r="A2" s="92" t="s">
        <v>22</v>
      </c>
      <c r="B2" s="93"/>
      <c r="C2" s="93"/>
      <c r="D2" s="93"/>
      <c r="E2" s="93"/>
      <c r="F2" s="93"/>
    </row>
    <row r="3" spans="1:11" ht="26.25" customHeight="1" x14ac:dyDescent="0.25">
      <c r="A3" s="14"/>
      <c r="B3" s="15"/>
      <c r="C3" s="15"/>
      <c r="D3" s="17"/>
      <c r="E3" s="17"/>
      <c r="F3" s="17"/>
    </row>
    <row r="4" spans="1:11" x14ac:dyDescent="0.2">
      <c r="B4" s="10"/>
      <c r="C4" s="10"/>
      <c r="D4" s="16" t="s">
        <v>27</v>
      </c>
      <c r="E4" s="10"/>
      <c r="F4" s="16" t="s">
        <v>28</v>
      </c>
    </row>
    <row r="5" spans="1:11" x14ac:dyDescent="0.2">
      <c r="A5" s="9"/>
      <c r="B5" s="20" t="s">
        <v>42</v>
      </c>
      <c r="C5" s="9"/>
      <c r="D5" s="11" t="s">
        <v>11</v>
      </c>
      <c r="F5" s="11" t="s">
        <v>8</v>
      </c>
      <c r="G5" s="2"/>
    </row>
    <row r="7" spans="1:11" x14ac:dyDescent="0.2">
      <c r="A7" s="8" t="s">
        <v>3</v>
      </c>
      <c r="B7" s="8"/>
      <c r="C7" s="8"/>
    </row>
    <row r="8" spans="1:11" x14ac:dyDescent="0.2">
      <c r="A8" t="s">
        <v>1</v>
      </c>
      <c r="B8" s="13">
        <v>30839058.220000003</v>
      </c>
      <c r="D8" s="13">
        <v>97809711.100000024</v>
      </c>
      <c r="E8" s="13"/>
      <c r="F8" s="13">
        <v>97809711.100000024</v>
      </c>
    </row>
    <row r="9" spans="1:11" x14ac:dyDescent="0.2">
      <c r="A9" t="s">
        <v>2</v>
      </c>
      <c r="B9" s="13">
        <v>27967135.079999998</v>
      </c>
      <c r="D9" s="13">
        <v>88145097.189999998</v>
      </c>
      <c r="E9" s="13"/>
      <c r="F9" s="13">
        <v>88145097.189999998</v>
      </c>
    </row>
    <row r="10" spans="1:11" x14ac:dyDescent="0.2">
      <c r="A10" t="s">
        <v>0</v>
      </c>
      <c r="B10" s="13">
        <v>0</v>
      </c>
      <c r="D10" s="13">
        <v>6410</v>
      </c>
      <c r="F10" s="13">
        <v>6410</v>
      </c>
    </row>
    <row r="11" spans="1:11" x14ac:dyDescent="0.2">
      <c r="A11" t="s">
        <v>30</v>
      </c>
      <c r="B11" s="13">
        <v>164609.51</v>
      </c>
      <c r="D11" s="13">
        <v>199152.03</v>
      </c>
      <c r="F11" s="13">
        <v>199152.03</v>
      </c>
    </row>
    <row r="12" spans="1:11" x14ac:dyDescent="0.2">
      <c r="A12" t="s">
        <v>31</v>
      </c>
      <c r="B12" s="13">
        <v>3036532.65</v>
      </c>
      <c r="D12" s="13">
        <v>9857355.9400000256</v>
      </c>
      <c r="F12" s="13">
        <v>9857355.9400000256</v>
      </c>
      <c r="G12" s="21"/>
      <c r="I12" s="21"/>
      <c r="K12" s="21"/>
    </row>
    <row r="13" spans="1:11" x14ac:dyDescent="0.2">
      <c r="A13" t="s">
        <v>25</v>
      </c>
      <c r="B13" s="13">
        <v>1670092.9575000023</v>
      </c>
      <c r="D13" s="13">
        <v>5421545.7670000149</v>
      </c>
      <c r="F13" s="13">
        <v>5421545.7670000149</v>
      </c>
    </row>
    <row r="14" spans="1:11" x14ac:dyDescent="0.2">
      <c r="A14" t="s">
        <v>32</v>
      </c>
      <c r="B14" s="13">
        <v>1366439.692500002</v>
      </c>
      <c r="D14" s="13">
        <v>4435810.1730000116</v>
      </c>
      <c r="F14" s="13">
        <v>4435810.1730000116</v>
      </c>
    </row>
    <row r="15" spans="1:11" x14ac:dyDescent="0.2">
      <c r="A15" t="s">
        <v>5</v>
      </c>
      <c r="B15" s="18">
        <v>1099</v>
      </c>
    </row>
    <row r="18" spans="1:11" x14ac:dyDescent="0.2">
      <c r="A18" s="8" t="s">
        <v>4</v>
      </c>
      <c r="B18" s="8"/>
      <c r="C18" s="8"/>
    </row>
    <row r="19" spans="1:11" x14ac:dyDescent="0.2">
      <c r="A19" t="s">
        <v>1</v>
      </c>
      <c r="B19" s="13">
        <v>61625664.32</v>
      </c>
      <c r="C19" s="13"/>
      <c r="D19" s="13">
        <v>182256909.81999996</v>
      </c>
      <c r="E19" s="13"/>
      <c r="F19" s="13">
        <v>182256909.81999996</v>
      </c>
    </row>
    <row r="20" spans="1:11" x14ac:dyDescent="0.2">
      <c r="A20" t="s">
        <v>2</v>
      </c>
      <c r="B20" s="13">
        <v>56200761.839999996</v>
      </c>
      <c r="C20" s="13"/>
      <c r="D20" s="13">
        <v>166089821.88999999</v>
      </c>
      <c r="E20" s="13"/>
      <c r="F20" s="13">
        <v>166089821.88999999</v>
      </c>
    </row>
    <row r="21" spans="1:11" x14ac:dyDescent="0.2">
      <c r="A21" t="s">
        <v>0</v>
      </c>
      <c r="B21" s="13">
        <v>63731</v>
      </c>
      <c r="C21" s="13"/>
      <c r="D21" s="13">
        <v>82129</v>
      </c>
      <c r="E21" s="13"/>
      <c r="F21" s="13">
        <v>82129</v>
      </c>
    </row>
    <row r="22" spans="1:11" x14ac:dyDescent="0.2">
      <c r="A22" t="s">
        <v>31</v>
      </c>
      <c r="B22" s="13">
        <v>5361171.4800000004</v>
      </c>
      <c r="D22" s="13">
        <v>16084958.929999977</v>
      </c>
      <c r="E22" s="13"/>
      <c r="F22" s="13">
        <v>16084958.929999977</v>
      </c>
      <c r="G22" s="21"/>
      <c r="I22" s="21"/>
      <c r="K22" s="21"/>
    </row>
    <row r="23" spans="1:11" x14ac:dyDescent="0.2">
      <c r="A23" t="s">
        <v>25</v>
      </c>
      <c r="B23" s="13">
        <v>2948644.3140000026</v>
      </c>
      <c r="D23" s="13">
        <v>8846727.4114999883</v>
      </c>
      <c r="E23" s="13"/>
      <c r="F23" s="13">
        <v>8846727.4114999883</v>
      </c>
    </row>
    <row r="24" spans="1:11" x14ac:dyDescent="0.2">
      <c r="A24" t="s">
        <v>32</v>
      </c>
      <c r="B24" s="13">
        <v>2412527.1660000021</v>
      </c>
      <c r="D24" s="13">
        <v>7238231.51849999</v>
      </c>
      <c r="E24" s="13"/>
      <c r="F24" s="13">
        <v>7238231.51849999</v>
      </c>
    </row>
    <row r="25" spans="1:11" x14ac:dyDescent="0.2">
      <c r="A25" t="s">
        <v>5</v>
      </c>
      <c r="B25" s="18">
        <v>2076</v>
      </c>
      <c r="C25" s="13"/>
      <c r="D25" s="13"/>
      <c r="E25" s="13"/>
      <c r="F25" s="13"/>
    </row>
    <row r="27" spans="1:11" x14ac:dyDescent="0.2">
      <c r="B27" s="13"/>
    </row>
    <row r="28" spans="1:11" x14ac:dyDescent="0.2">
      <c r="A28" s="25" t="s">
        <v>41</v>
      </c>
      <c r="B28" s="13"/>
    </row>
    <row r="29" spans="1:11" x14ac:dyDescent="0.2">
      <c r="A29" t="s">
        <v>1</v>
      </c>
      <c r="B29" s="13">
        <v>2720685.82</v>
      </c>
      <c r="C29" s="13"/>
      <c r="D29" s="13">
        <v>2720685.82</v>
      </c>
      <c r="E29" s="13"/>
      <c r="F29" s="13">
        <v>2720685.82</v>
      </c>
    </row>
    <row r="30" spans="1:11" x14ac:dyDescent="0.2">
      <c r="A30" t="s">
        <v>2</v>
      </c>
      <c r="B30" s="13">
        <v>2468844.4900000002</v>
      </c>
      <c r="C30" s="13"/>
      <c r="D30" s="13">
        <v>2468844.4900000002</v>
      </c>
      <c r="E30" s="13"/>
      <c r="F30" s="13">
        <v>2468844.4900000002</v>
      </c>
    </row>
    <row r="31" spans="1:11" x14ac:dyDescent="0.2">
      <c r="A31" t="s">
        <v>0</v>
      </c>
      <c r="B31" s="13">
        <v>260</v>
      </c>
      <c r="C31" s="13"/>
      <c r="D31" s="13">
        <v>260</v>
      </c>
      <c r="E31" s="13"/>
      <c r="F31" s="13">
        <v>260</v>
      </c>
    </row>
    <row r="32" spans="1:11" x14ac:dyDescent="0.2">
      <c r="A32" t="s">
        <v>31</v>
      </c>
      <c r="B32" s="13">
        <v>251581.33</v>
      </c>
      <c r="D32" s="13">
        <v>251581.33</v>
      </c>
      <c r="E32" s="13"/>
      <c r="F32" s="13">
        <v>251581.33</v>
      </c>
    </row>
    <row r="33" spans="1:11" x14ac:dyDescent="0.2">
      <c r="A33" t="s">
        <v>25</v>
      </c>
      <c r="B33" s="13">
        <v>138369.73149999979</v>
      </c>
      <c r="D33" s="13">
        <v>138369.73149999979</v>
      </c>
      <c r="E33" s="13"/>
      <c r="F33" s="13">
        <v>138369.73149999979</v>
      </c>
    </row>
    <row r="34" spans="1:11" x14ac:dyDescent="0.2">
      <c r="A34" t="s">
        <v>32</v>
      </c>
      <c r="B34" s="13">
        <v>113211.59849999983</v>
      </c>
      <c r="D34" s="13">
        <v>113211.59849999983</v>
      </c>
      <c r="E34" s="13"/>
      <c r="F34" s="13">
        <v>113211.59849999983</v>
      </c>
    </row>
    <row r="35" spans="1:11" x14ac:dyDescent="0.2">
      <c r="A35" t="s">
        <v>5</v>
      </c>
      <c r="B35" s="18">
        <v>2744</v>
      </c>
      <c r="C35" s="13"/>
      <c r="D35" s="13"/>
      <c r="E35" s="13"/>
      <c r="F35" s="13"/>
    </row>
    <row r="36" spans="1:11" x14ac:dyDescent="0.2">
      <c r="B36" s="13"/>
    </row>
    <row r="37" spans="1:11" x14ac:dyDescent="0.2">
      <c r="B37" s="13"/>
    </row>
    <row r="38" spans="1:11" x14ac:dyDescent="0.2">
      <c r="A38" s="8" t="s">
        <v>6</v>
      </c>
      <c r="B38" s="13"/>
      <c r="C38" s="8"/>
    </row>
    <row r="39" spans="1:11" x14ac:dyDescent="0.2">
      <c r="A39" t="s">
        <v>1</v>
      </c>
      <c r="B39" s="13">
        <v>95185408.359999999</v>
      </c>
      <c r="D39" s="13">
        <v>282787306.74000001</v>
      </c>
      <c r="F39" s="13">
        <v>282787306.74000001</v>
      </c>
      <c r="G39" s="22"/>
    </row>
    <row r="40" spans="1:11" x14ac:dyDescent="0.2">
      <c r="A40" t="s">
        <v>2</v>
      </c>
      <c r="B40" s="13">
        <v>86636741.409999996</v>
      </c>
      <c r="D40" s="13">
        <v>256703763.56999999</v>
      </c>
      <c r="F40" s="13">
        <v>256703763.56999999</v>
      </c>
      <c r="G40" s="22"/>
    </row>
    <row r="41" spans="1:11" x14ac:dyDescent="0.2">
      <c r="A41" t="s">
        <v>0</v>
      </c>
      <c r="B41" s="13">
        <v>63991</v>
      </c>
      <c r="D41" s="13">
        <v>88799</v>
      </c>
      <c r="F41" s="13">
        <v>88799</v>
      </c>
      <c r="G41" s="22"/>
    </row>
    <row r="42" spans="1:11" x14ac:dyDescent="0.2">
      <c r="A42" t="s">
        <v>30</v>
      </c>
      <c r="B42" s="13">
        <v>164609.51</v>
      </c>
      <c r="D42" s="13">
        <v>199152.03</v>
      </c>
      <c r="F42" s="13">
        <v>199152.03</v>
      </c>
      <c r="G42" s="22"/>
    </row>
    <row r="43" spans="1:11" x14ac:dyDescent="0.2">
      <c r="A43" t="s">
        <v>31</v>
      </c>
      <c r="B43" s="13">
        <v>8649285.4600000046</v>
      </c>
      <c r="D43" s="13">
        <v>26193896.200000003</v>
      </c>
      <c r="F43" s="13">
        <v>26193896.200000003</v>
      </c>
      <c r="G43" s="21"/>
      <c r="I43" s="21"/>
      <c r="K43" s="21"/>
    </row>
    <row r="44" spans="1:11" x14ac:dyDescent="0.2">
      <c r="A44" t="s">
        <v>25</v>
      </c>
      <c r="B44" s="13">
        <v>4757107.0030000033</v>
      </c>
      <c r="D44" s="13">
        <v>14406642.910000002</v>
      </c>
      <c r="F44" s="13">
        <v>14406642.910000002</v>
      </c>
    </row>
    <row r="45" spans="1:11" x14ac:dyDescent="0.2">
      <c r="A45" t="s">
        <v>32</v>
      </c>
      <c r="B45" s="13">
        <v>3892178.4570000023</v>
      </c>
      <c r="D45" s="13">
        <v>11787253.290000001</v>
      </c>
      <c r="F45" s="13">
        <v>11787253.290000001</v>
      </c>
    </row>
    <row r="46" spans="1:11" x14ac:dyDescent="0.2">
      <c r="A46" t="s">
        <v>5</v>
      </c>
      <c r="B46" s="18">
        <v>5919</v>
      </c>
    </row>
    <row r="49" spans="1:6" x14ac:dyDescent="0.2">
      <c r="A49" s="19" t="s">
        <v>33</v>
      </c>
    </row>
    <row r="50" spans="1:6" x14ac:dyDescent="0.2">
      <c r="A50" s="24" t="s">
        <v>36</v>
      </c>
    </row>
    <row r="51" spans="1:6" x14ac:dyDescent="0.2">
      <c r="A51" s="24" t="s">
        <v>35</v>
      </c>
    </row>
    <row r="52" spans="1:6" ht="26.25" customHeight="1" x14ac:dyDescent="0.2">
      <c r="A52" s="95" t="s">
        <v>40</v>
      </c>
      <c r="B52" s="96"/>
      <c r="C52" s="96"/>
      <c r="D52" s="96"/>
      <c r="E52" s="96"/>
      <c r="F52" s="96"/>
    </row>
    <row r="53" spans="1:6" x14ac:dyDescent="0.2">
      <c r="A53" s="24" t="s">
        <v>34</v>
      </c>
    </row>
    <row r="54" spans="1:6" ht="26.25" customHeight="1" x14ac:dyDescent="0.2">
      <c r="A54" s="97" t="s">
        <v>43</v>
      </c>
      <c r="B54" s="97"/>
      <c r="C54" s="97"/>
      <c r="D54" s="97"/>
      <c r="E54" s="97"/>
      <c r="F54" s="97"/>
    </row>
  </sheetData>
  <mergeCells count="4">
    <mergeCell ref="A1:F1"/>
    <mergeCell ref="A2:F2"/>
    <mergeCell ref="A52:F52"/>
    <mergeCell ref="A54:F54"/>
  </mergeCells>
  <phoneticPr fontId="5" type="noConversion"/>
  <printOptions horizontalCentered="1"/>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F1"/>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1"/>
      <c r="B1" s="91"/>
      <c r="C1" s="91"/>
      <c r="D1" s="91"/>
      <c r="E1" s="91"/>
      <c r="F1" s="91"/>
    </row>
    <row r="2" spans="1:6" ht="18" x14ac:dyDescent="0.25">
      <c r="A2" s="92" t="s">
        <v>22</v>
      </c>
      <c r="B2" s="93"/>
      <c r="C2" s="93"/>
      <c r="D2" s="93"/>
      <c r="E2" s="93"/>
      <c r="F2" s="93"/>
    </row>
    <row r="3" spans="1:6" ht="18" x14ac:dyDescent="0.25">
      <c r="A3" s="14"/>
      <c r="B3" s="15"/>
      <c r="C3" s="15"/>
      <c r="D3" s="17"/>
      <c r="E3" s="17"/>
      <c r="F3" s="17"/>
    </row>
    <row r="4" spans="1:6" x14ac:dyDescent="0.2">
      <c r="B4" s="10"/>
      <c r="C4" s="10"/>
      <c r="D4" s="16" t="s">
        <v>27</v>
      </c>
      <c r="E4" s="10"/>
      <c r="F4" s="16" t="s">
        <v>28</v>
      </c>
    </row>
    <row r="5" spans="1:6" x14ac:dyDescent="0.2">
      <c r="A5" s="9"/>
      <c r="B5" s="20" t="s">
        <v>44</v>
      </c>
      <c r="C5" s="9"/>
      <c r="D5" s="11" t="s">
        <v>11</v>
      </c>
      <c r="F5" s="11" t="s">
        <v>8</v>
      </c>
    </row>
    <row r="7" spans="1:6" x14ac:dyDescent="0.2">
      <c r="A7" s="8" t="s">
        <v>3</v>
      </c>
      <c r="B7" s="8"/>
      <c r="C7" s="8"/>
    </row>
    <row r="8" spans="1:6" x14ac:dyDescent="0.2">
      <c r="A8" t="s">
        <v>1</v>
      </c>
      <c r="B8" s="13">
        <v>30053805.779999997</v>
      </c>
      <c r="C8" s="13"/>
      <c r="D8" s="13">
        <v>127863516.88000003</v>
      </c>
      <c r="E8" s="13"/>
      <c r="F8" s="13">
        <v>127863516.88000003</v>
      </c>
    </row>
    <row r="9" spans="1:6" x14ac:dyDescent="0.2">
      <c r="A9" t="s">
        <v>2</v>
      </c>
      <c r="B9" s="13">
        <v>27149127.09</v>
      </c>
      <c r="C9" s="13"/>
      <c r="D9" s="13">
        <v>115294224.28</v>
      </c>
      <c r="E9" s="13"/>
      <c r="F9" s="13">
        <v>115294224.28</v>
      </c>
    </row>
    <row r="10" spans="1:6" x14ac:dyDescent="0.2">
      <c r="A10" t="s">
        <v>0</v>
      </c>
      <c r="B10" s="13">
        <v>0</v>
      </c>
      <c r="C10" s="13"/>
      <c r="D10" s="13">
        <v>6410</v>
      </c>
      <c r="E10" s="13"/>
      <c r="F10" s="13">
        <v>6410</v>
      </c>
    </row>
    <row r="11" spans="1:6" x14ac:dyDescent="0.2">
      <c r="A11" t="s">
        <v>30</v>
      </c>
      <c r="B11" s="13">
        <v>0</v>
      </c>
      <c r="C11" s="13"/>
      <c r="D11" s="13">
        <v>199152.03</v>
      </c>
      <c r="E11" s="13"/>
      <c r="F11" s="13">
        <v>199152.03</v>
      </c>
    </row>
    <row r="12" spans="1:6" x14ac:dyDescent="0.2">
      <c r="A12" t="s">
        <v>31</v>
      </c>
      <c r="B12" s="13">
        <v>2904678.69</v>
      </c>
      <c r="C12" s="13"/>
      <c r="D12" s="13">
        <v>12762034.629999999</v>
      </c>
      <c r="E12" s="13"/>
      <c r="F12" s="13">
        <v>12762034.629999999</v>
      </c>
    </row>
    <row r="13" spans="1:6" x14ac:dyDescent="0.2">
      <c r="A13" t="s">
        <v>25</v>
      </c>
      <c r="B13" s="13">
        <v>1597573.2794999988</v>
      </c>
      <c r="C13" s="13"/>
      <c r="D13" s="13">
        <v>7019119.0465000002</v>
      </c>
      <c r="E13" s="13"/>
      <c r="F13" s="13">
        <v>7019119.0465000002</v>
      </c>
    </row>
    <row r="14" spans="1:6" x14ac:dyDescent="0.2">
      <c r="A14" t="s">
        <v>32</v>
      </c>
      <c r="B14" s="13">
        <v>1307105.4104999991</v>
      </c>
      <c r="C14" s="13"/>
      <c r="D14" s="13">
        <v>5742915.5834999997</v>
      </c>
      <c r="E14" s="13"/>
      <c r="F14" s="13">
        <v>5742915.5834999997</v>
      </c>
    </row>
    <row r="15" spans="1:6" x14ac:dyDescent="0.2">
      <c r="A15" t="s">
        <v>5</v>
      </c>
      <c r="B15" s="26">
        <v>1099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52167107.550000004</v>
      </c>
      <c r="C19" s="13"/>
      <c r="D19" s="13">
        <v>234424017.36999997</v>
      </c>
      <c r="E19" s="13"/>
      <c r="F19" s="13">
        <v>234424017.36999997</v>
      </c>
    </row>
    <row r="20" spans="1:6" x14ac:dyDescent="0.2">
      <c r="A20" t="s">
        <v>2</v>
      </c>
      <c r="B20" s="13">
        <v>47521578.25</v>
      </c>
      <c r="C20" s="13"/>
      <c r="D20" s="13">
        <v>213611400.13999999</v>
      </c>
      <c r="E20" s="13"/>
      <c r="F20" s="13">
        <v>213611400.13999999</v>
      </c>
    </row>
    <row r="21" spans="1:6" x14ac:dyDescent="0.2">
      <c r="A21" t="s">
        <v>0</v>
      </c>
      <c r="B21" s="13">
        <v>41945</v>
      </c>
      <c r="C21" s="13"/>
      <c r="D21" s="13">
        <v>124074</v>
      </c>
      <c r="E21" s="13"/>
      <c r="F21" s="13">
        <v>124074</v>
      </c>
    </row>
    <row r="22" spans="1:6" x14ac:dyDescent="0.2">
      <c r="A22" t="s">
        <v>31</v>
      </c>
      <c r="B22" s="13">
        <v>4603584.3</v>
      </c>
      <c r="C22" s="13"/>
      <c r="D22" s="13">
        <v>20688543.230000004</v>
      </c>
      <c r="E22" s="13"/>
      <c r="F22" s="13">
        <v>20688543.230000004</v>
      </c>
    </row>
    <row r="23" spans="1:6" x14ac:dyDescent="0.2">
      <c r="A23" t="s">
        <v>25</v>
      </c>
      <c r="B23" s="13">
        <v>2531971.3650000026</v>
      </c>
      <c r="C23" s="13"/>
      <c r="D23" s="13">
        <v>11378698.776500003</v>
      </c>
      <c r="E23" s="13"/>
      <c r="F23" s="13">
        <v>11378698.776500003</v>
      </c>
    </row>
    <row r="24" spans="1:6" x14ac:dyDescent="0.2">
      <c r="A24" t="s">
        <v>32</v>
      </c>
      <c r="B24" s="13">
        <v>2071612.9350000022</v>
      </c>
      <c r="C24" s="13"/>
      <c r="D24" s="13">
        <v>9309844.4535000026</v>
      </c>
      <c r="E24" s="13"/>
      <c r="F24" s="13">
        <v>9309844.4535000026</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66394368.910000004</v>
      </c>
      <c r="C29" s="13"/>
      <c r="D29" s="13">
        <v>69115054.729999989</v>
      </c>
      <c r="E29" s="13"/>
      <c r="F29" s="13">
        <v>69115054.729999989</v>
      </c>
    </row>
    <row r="30" spans="1:6" x14ac:dyDescent="0.2">
      <c r="A30" t="s">
        <v>2</v>
      </c>
      <c r="B30" s="13">
        <v>60010214.780000001</v>
      </c>
      <c r="C30" s="13"/>
      <c r="D30" s="13">
        <v>62479059.269999996</v>
      </c>
      <c r="E30" s="13"/>
      <c r="F30" s="13">
        <v>62479059.269999996</v>
      </c>
    </row>
    <row r="31" spans="1:6" x14ac:dyDescent="0.2">
      <c r="A31" t="s">
        <v>0</v>
      </c>
      <c r="B31" s="13">
        <v>330</v>
      </c>
      <c r="C31" s="13"/>
      <c r="D31" s="13">
        <v>590</v>
      </c>
      <c r="E31" s="13"/>
      <c r="F31" s="13">
        <v>590</v>
      </c>
    </row>
    <row r="32" spans="1:6" x14ac:dyDescent="0.2">
      <c r="A32" t="s">
        <v>31</v>
      </c>
      <c r="B32" s="13">
        <v>6383824.1299999999</v>
      </c>
      <c r="C32" s="13"/>
      <c r="D32" s="13">
        <v>6635405.459999999</v>
      </c>
      <c r="E32" s="13"/>
      <c r="F32" s="13">
        <v>6635405.459999999</v>
      </c>
    </row>
    <row r="33" spans="1:6" x14ac:dyDescent="0.2">
      <c r="A33" t="s">
        <v>25</v>
      </c>
      <c r="B33" s="13">
        <v>3511103.2715000003</v>
      </c>
      <c r="C33" s="13"/>
      <c r="D33" s="13">
        <v>3649473.0029999996</v>
      </c>
      <c r="E33" s="13"/>
      <c r="F33" s="13">
        <v>3649473.0029999996</v>
      </c>
    </row>
    <row r="34" spans="1:6" x14ac:dyDescent="0.2">
      <c r="A34" t="s">
        <v>32</v>
      </c>
      <c r="B34" s="13">
        <v>2872720.8585000001</v>
      </c>
      <c r="C34" s="13"/>
      <c r="D34" s="13">
        <v>2985932.4569999995</v>
      </c>
      <c r="E34" s="13"/>
      <c r="F34" s="13">
        <v>2985932.4569999995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148615282.24000001</v>
      </c>
      <c r="C39" s="13"/>
      <c r="D39" s="13">
        <v>431402588.98000002</v>
      </c>
      <c r="E39" s="13"/>
      <c r="F39" s="13">
        <v>431402588.98000002</v>
      </c>
    </row>
    <row r="40" spans="1:6" x14ac:dyDescent="0.2">
      <c r="A40" t="s">
        <v>2</v>
      </c>
      <c r="B40" s="13">
        <v>134680920.12</v>
      </c>
      <c r="C40" s="13"/>
      <c r="D40" s="13">
        <v>391384683.68999994</v>
      </c>
      <c r="E40" s="13"/>
      <c r="F40" s="13">
        <v>391384683.68999994</v>
      </c>
    </row>
    <row r="41" spans="1:6" x14ac:dyDescent="0.2">
      <c r="A41" t="s">
        <v>0</v>
      </c>
      <c r="B41" s="13">
        <v>42275</v>
      </c>
      <c r="C41" s="13"/>
      <c r="D41" s="13">
        <v>131074</v>
      </c>
      <c r="E41" s="13"/>
      <c r="F41" s="13">
        <v>131074</v>
      </c>
    </row>
    <row r="42" spans="1:6" x14ac:dyDescent="0.2">
      <c r="A42" t="s">
        <v>30</v>
      </c>
      <c r="B42" s="13">
        <v>0</v>
      </c>
      <c r="C42" s="13"/>
      <c r="D42" s="13">
        <v>199152.03</v>
      </c>
      <c r="E42" s="13"/>
      <c r="F42" s="13">
        <v>199152.03</v>
      </c>
    </row>
    <row r="43" spans="1:6" x14ac:dyDescent="0.2">
      <c r="A43" t="s">
        <v>31</v>
      </c>
      <c r="B43" s="13">
        <v>13892087.120000001</v>
      </c>
      <c r="C43" s="13"/>
      <c r="D43" s="13">
        <v>40085983.32</v>
      </c>
      <c r="E43" s="13"/>
      <c r="F43" s="13">
        <v>40085983.32</v>
      </c>
    </row>
    <row r="44" spans="1:6" x14ac:dyDescent="0.2">
      <c r="A44" t="s">
        <v>25</v>
      </c>
      <c r="B44" s="13">
        <v>7640647.9160000011</v>
      </c>
      <c r="C44" s="13"/>
      <c r="D44" s="13">
        <v>22047290.826000001</v>
      </c>
      <c r="E44" s="13"/>
      <c r="F44" s="13">
        <v>22047290.826000001</v>
      </c>
    </row>
    <row r="45" spans="1:6" x14ac:dyDescent="0.2">
      <c r="A45" t="s">
        <v>32</v>
      </c>
      <c r="B45" s="13">
        <v>6251439.2040000018</v>
      </c>
      <c r="C45" s="13"/>
      <c r="D45" s="13">
        <v>18038692.494000003</v>
      </c>
      <c r="E45" s="13"/>
      <c r="F45" s="13">
        <v>18038692.494000003</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95" t="s">
        <v>40</v>
      </c>
      <c r="B52" s="96"/>
      <c r="C52" s="96"/>
      <c r="D52" s="96"/>
      <c r="E52" s="96"/>
      <c r="F52" s="96"/>
    </row>
    <row r="53" spans="1:6" x14ac:dyDescent="0.2">
      <c r="A53" s="24" t="s">
        <v>34</v>
      </c>
    </row>
  </sheetData>
  <mergeCells count="3">
    <mergeCell ref="A1:F1"/>
    <mergeCell ref="A2:F2"/>
    <mergeCell ref="A52:F52"/>
  </mergeCells>
  <phoneticPr fontId="5"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6" sqref="A6"/>
    </sheetView>
  </sheetViews>
  <sheetFormatPr defaultRowHeight="12.75" x14ac:dyDescent="0.2"/>
  <cols>
    <col min="1" max="1" width="24" customWidth="1"/>
    <col min="2" max="2" width="15.42578125" bestFit="1" customWidth="1"/>
    <col min="3" max="3" width="2" customWidth="1"/>
    <col min="4" max="4" width="15.42578125" bestFit="1" customWidth="1"/>
    <col min="5" max="5" width="2" customWidth="1"/>
    <col min="6" max="6" width="15" bestFit="1" customWidth="1"/>
    <col min="7" max="7" width="2" customWidth="1"/>
    <col min="8" max="8" width="15.42578125" bestFit="1" customWidth="1"/>
  </cols>
  <sheetData>
    <row r="1" spans="1:8" ht="60.75" customHeight="1" x14ac:dyDescent="0.2">
      <c r="A1" s="91"/>
      <c r="B1" s="91"/>
      <c r="C1" s="91"/>
      <c r="D1" s="91"/>
      <c r="E1" s="91"/>
      <c r="F1" s="91"/>
      <c r="G1" s="91"/>
      <c r="H1" s="91"/>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0"/>
      <c r="C4" s="10"/>
      <c r="D4" s="16" t="s">
        <v>27</v>
      </c>
      <c r="E4" s="10"/>
      <c r="F4" s="16" t="s">
        <v>46</v>
      </c>
      <c r="G4" s="10"/>
      <c r="H4" s="16" t="s">
        <v>28</v>
      </c>
    </row>
    <row r="5" spans="1:8" x14ac:dyDescent="0.2">
      <c r="A5" s="9"/>
      <c r="B5" s="20" t="s">
        <v>45</v>
      </c>
      <c r="C5" s="9"/>
      <c r="D5" s="11" t="s">
        <v>11</v>
      </c>
      <c r="F5" s="27" t="s">
        <v>11</v>
      </c>
      <c r="H5" s="11" t="s">
        <v>8</v>
      </c>
    </row>
    <row r="7" spans="1:8" x14ac:dyDescent="0.2">
      <c r="A7" s="8" t="s">
        <v>3</v>
      </c>
      <c r="B7" s="8"/>
      <c r="C7" s="8"/>
    </row>
    <row r="8" spans="1:8" x14ac:dyDescent="0.2">
      <c r="A8" t="s">
        <v>1</v>
      </c>
      <c r="B8" s="13">
        <v>30840401.82</v>
      </c>
      <c r="C8" s="13"/>
      <c r="D8" s="13">
        <v>137548521.99000004</v>
      </c>
      <c r="E8" s="13"/>
      <c r="F8" s="13">
        <v>21155396.710000001</v>
      </c>
      <c r="G8" s="13"/>
      <c r="H8" s="13">
        <v>158703918.70000005</v>
      </c>
    </row>
    <row r="9" spans="1:8" x14ac:dyDescent="0.2">
      <c r="A9" t="s">
        <v>2</v>
      </c>
      <c r="B9" s="13">
        <v>27844109.25</v>
      </c>
      <c r="C9" s="13"/>
      <c r="D9" s="13">
        <v>123967222.80000001</v>
      </c>
      <c r="E9" s="13"/>
      <c r="F9" s="13">
        <v>19171110.73</v>
      </c>
      <c r="G9" s="13"/>
      <c r="H9" s="13">
        <v>143138333.53</v>
      </c>
    </row>
    <row r="10" spans="1:8" x14ac:dyDescent="0.2">
      <c r="A10" t="s">
        <v>0</v>
      </c>
      <c r="B10" s="13">
        <v>0</v>
      </c>
      <c r="C10" s="13"/>
      <c r="D10" s="13">
        <v>6410</v>
      </c>
      <c r="E10" s="13"/>
      <c r="F10" s="13">
        <v>0</v>
      </c>
      <c r="G10" s="13"/>
      <c r="H10" s="13">
        <v>6410</v>
      </c>
    </row>
    <row r="11" spans="1:8" x14ac:dyDescent="0.2">
      <c r="A11" t="s">
        <v>30</v>
      </c>
      <c r="B11" s="13">
        <v>0</v>
      </c>
      <c r="C11" s="13"/>
      <c r="D11" s="13">
        <v>199152.03</v>
      </c>
      <c r="E11" s="13"/>
      <c r="F11" s="13">
        <v>0</v>
      </c>
      <c r="G11" s="13"/>
      <c r="H11" s="13">
        <v>199152.03</v>
      </c>
    </row>
    <row r="12" spans="1:8" x14ac:dyDescent="0.2">
      <c r="A12" t="s">
        <v>31</v>
      </c>
      <c r="B12" s="13">
        <v>2996292.57</v>
      </c>
      <c r="C12" s="13"/>
      <c r="D12" s="13">
        <v>13774041.220000001</v>
      </c>
      <c r="E12" s="13"/>
      <c r="F12" s="13">
        <v>1984285.98</v>
      </c>
      <c r="G12" s="13"/>
      <c r="H12" s="13">
        <v>15758327.199999999</v>
      </c>
    </row>
    <row r="13" spans="1:8" x14ac:dyDescent="0.2">
      <c r="A13" t="s">
        <v>25</v>
      </c>
      <c r="B13" s="13">
        <v>1647960.9135</v>
      </c>
      <c r="C13" s="13"/>
      <c r="D13" s="13">
        <v>7575722.671000001</v>
      </c>
      <c r="E13" s="13"/>
      <c r="F13" s="13">
        <v>1091357.2890000001</v>
      </c>
      <c r="G13" s="13"/>
      <c r="H13" s="13">
        <v>8667079.9600000009</v>
      </c>
    </row>
    <row r="14" spans="1:8" x14ac:dyDescent="0.2">
      <c r="A14" t="s">
        <v>32</v>
      </c>
      <c r="B14" s="13">
        <v>1348331.6565</v>
      </c>
      <c r="C14" s="13"/>
      <c r="D14" s="13">
        <v>6198318.5490000006</v>
      </c>
      <c r="E14" s="13"/>
      <c r="F14" s="13">
        <v>892928.69099999999</v>
      </c>
      <c r="G14" s="13"/>
      <c r="H14" s="13">
        <v>7091247.2400000002</v>
      </c>
    </row>
    <row r="15" spans="1:8" x14ac:dyDescent="0.2">
      <c r="A15" t="s">
        <v>5</v>
      </c>
      <c r="B15" s="28">
        <v>1099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57376920.469999999</v>
      </c>
      <c r="C19" s="13"/>
      <c r="D19" s="13">
        <v>252485336.73999998</v>
      </c>
      <c r="E19" s="13"/>
      <c r="F19" s="13">
        <v>39315601.100000001</v>
      </c>
      <c r="G19" s="13"/>
      <c r="H19" s="13">
        <v>291800937.83999997</v>
      </c>
    </row>
    <row r="20" spans="1:8" x14ac:dyDescent="0.2">
      <c r="A20" t="s">
        <v>2</v>
      </c>
      <c r="B20" s="13">
        <v>52471913.329999998</v>
      </c>
      <c r="C20" s="13"/>
      <c r="D20" s="13">
        <v>230131304.66</v>
      </c>
      <c r="E20" s="13"/>
      <c r="F20" s="13">
        <v>35952008.810000002</v>
      </c>
      <c r="G20" s="13"/>
      <c r="H20" s="13">
        <v>266083313.47</v>
      </c>
    </row>
    <row r="21" spans="1:8" x14ac:dyDescent="0.2">
      <c r="A21" t="s">
        <v>0</v>
      </c>
      <c r="B21" s="13">
        <v>88706.55</v>
      </c>
      <c r="C21" s="13"/>
      <c r="D21" s="13">
        <v>138173</v>
      </c>
      <c r="E21" s="13"/>
      <c r="F21" s="13">
        <v>74607.55</v>
      </c>
      <c r="G21" s="13"/>
      <c r="H21" s="13">
        <v>212780.55</v>
      </c>
    </row>
    <row r="22" spans="1:8" x14ac:dyDescent="0.2">
      <c r="A22" t="s">
        <v>31</v>
      </c>
      <c r="B22" s="13">
        <v>4816300.59</v>
      </c>
      <c r="C22" s="13"/>
      <c r="D22" s="13">
        <v>22215859.080000006</v>
      </c>
      <c r="E22" s="13"/>
      <c r="F22" s="13">
        <v>3288984.74</v>
      </c>
      <c r="G22" s="13"/>
      <c r="H22" s="13">
        <v>25504843.820000008</v>
      </c>
    </row>
    <row r="23" spans="1:8" x14ac:dyDescent="0.2">
      <c r="A23" t="s">
        <v>25</v>
      </c>
      <c r="B23" s="13">
        <v>2648965.3245000001</v>
      </c>
      <c r="C23" s="13"/>
      <c r="D23" s="13">
        <v>12218722.494000005</v>
      </c>
      <c r="E23" s="13"/>
      <c r="F23" s="13">
        <v>1808941.6070000003</v>
      </c>
      <c r="G23" s="13"/>
      <c r="H23" s="13">
        <v>14027664.101000005</v>
      </c>
    </row>
    <row r="24" spans="1:8" x14ac:dyDescent="0.2">
      <c r="A24" t="s">
        <v>32</v>
      </c>
      <c r="B24" s="13">
        <v>2167335.2655000002</v>
      </c>
      <c r="C24" s="13"/>
      <c r="D24" s="13">
        <v>9997136.5860000029</v>
      </c>
      <c r="E24" s="13"/>
      <c r="F24" s="13">
        <v>1480043.1330000001</v>
      </c>
      <c r="G24" s="13"/>
      <c r="H24" s="13">
        <v>11477179.719000004</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64182562.520000003</v>
      </c>
      <c r="C29" s="13"/>
      <c r="D29" s="13">
        <v>90472625.069999993</v>
      </c>
      <c r="E29" s="13"/>
      <c r="F29" s="13">
        <v>42824992.180000007</v>
      </c>
      <c r="G29" s="13"/>
      <c r="H29" s="13">
        <v>133297617.25</v>
      </c>
    </row>
    <row r="30" spans="1:8" x14ac:dyDescent="0.2">
      <c r="A30" t="s">
        <v>2</v>
      </c>
      <c r="B30" s="13">
        <v>58146371.159999996</v>
      </c>
      <c r="C30" s="13"/>
      <c r="D30" s="13">
        <v>81883560.190000013</v>
      </c>
      <c r="E30" s="13"/>
      <c r="F30" s="13">
        <v>38741870.239999995</v>
      </c>
      <c r="G30" s="13"/>
      <c r="H30" s="13">
        <v>120625430.43000001</v>
      </c>
    </row>
    <row r="31" spans="1:8" x14ac:dyDescent="0.2">
      <c r="A31" t="s">
        <v>0</v>
      </c>
      <c r="B31" s="13">
        <v>0</v>
      </c>
      <c r="C31" s="13"/>
      <c r="D31" s="13">
        <v>590</v>
      </c>
      <c r="E31" s="13"/>
      <c r="F31" s="13">
        <v>0</v>
      </c>
      <c r="G31" s="13"/>
      <c r="H31" s="13">
        <v>590</v>
      </c>
    </row>
    <row r="32" spans="1:8" x14ac:dyDescent="0.2">
      <c r="A32" t="s">
        <v>31</v>
      </c>
      <c r="B32" s="13">
        <v>6036191.3600000069</v>
      </c>
      <c r="C32" s="13"/>
      <c r="D32" s="13">
        <v>8588474.879999999</v>
      </c>
      <c r="E32" s="13"/>
      <c r="F32" s="13">
        <v>4083121.94</v>
      </c>
      <c r="G32" s="13"/>
      <c r="H32" s="13">
        <v>12671596.82</v>
      </c>
    </row>
    <row r="33" spans="1:8" x14ac:dyDescent="0.2">
      <c r="A33" t="s">
        <v>25</v>
      </c>
      <c r="B33" s="13">
        <v>3319905.2480000039</v>
      </c>
      <c r="C33" s="13"/>
      <c r="D33" s="13">
        <v>4723661.1839999994</v>
      </c>
      <c r="E33" s="13"/>
      <c r="F33" s="13">
        <v>2245717.0670000003</v>
      </c>
      <c r="G33" s="13"/>
      <c r="H33" s="13">
        <v>6969378.2510000011</v>
      </c>
    </row>
    <row r="34" spans="1:8" x14ac:dyDescent="0.2">
      <c r="A34" t="s">
        <v>32</v>
      </c>
      <c r="B34" s="13">
        <v>2716286.112000003</v>
      </c>
      <c r="C34" s="13"/>
      <c r="D34" s="13">
        <v>3864813.6959999995</v>
      </c>
      <c r="E34" s="13"/>
      <c r="F34" s="13">
        <v>1837404.8729999999</v>
      </c>
      <c r="G34" s="13"/>
      <c r="H34" s="13">
        <v>5702218.5690000001</v>
      </c>
    </row>
    <row r="35" spans="1:8" x14ac:dyDescent="0.2">
      <c r="A35" t="s">
        <v>5</v>
      </c>
      <c r="B35" s="28">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x14ac:dyDescent="0.2">
      <c r="A38" s="8" t="s">
        <v>6</v>
      </c>
      <c r="B38" s="13"/>
      <c r="C38" s="13"/>
      <c r="D38" s="13"/>
      <c r="E38" s="13"/>
      <c r="F38" s="13"/>
      <c r="G38" s="13"/>
      <c r="H38" s="13"/>
    </row>
    <row r="39" spans="1:8" x14ac:dyDescent="0.2">
      <c r="A39" t="s">
        <v>1</v>
      </c>
      <c r="B39" s="13">
        <v>152399884.81</v>
      </c>
      <c r="C39" s="13"/>
      <c r="D39" s="13">
        <v>480506483.80000001</v>
      </c>
      <c r="E39" s="13"/>
      <c r="F39" s="13">
        <v>103295989.98999999</v>
      </c>
      <c r="G39" s="13"/>
      <c r="H39" s="13">
        <v>583802473.78999996</v>
      </c>
    </row>
    <row r="40" spans="1:8" x14ac:dyDescent="0.2">
      <c r="A40" t="s">
        <v>2</v>
      </c>
      <c r="B40" s="13">
        <v>138462393.74000001</v>
      </c>
      <c r="C40" s="13"/>
      <c r="D40" s="13">
        <v>435982087.64999998</v>
      </c>
      <c r="E40" s="13"/>
      <c r="F40" s="13">
        <v>93864989.780000001</v>
      </c>
      <c r="G40" s="13"/>
      <c r="H40" s="13">
        <v>529847077.42999995</v>
      </c>
    </row>
    <row r="41" spans="1:8" x14ac:dyDescent="0.2">
      <c r="A41" t="s">
        <v>0</v>
      </c>
      <c r="B41" s="13">
        <v>88706.55</v>
      </c>
      <c r="C41" s="13"/>
      <c r="D41" s="13">
        <v>145173</v>
      </c>
      <c r="E41" s="13"/>
      <c r="F41" s="13">
        <v>74607.55</v>
      </c>
      <c r="G41" s="13"/>
      <c r="H41" s="13">
        <v>219780.55</v>
      </c>
    </row>
    <row r="42" spans="1:8" x14ac:dyDescent="0.2">
      <c r="A42" t="s">
        <v>30</v>
      </c>
      <c r="B42" s="13">
        <v>0</v>
      </c>
      <c r="C42" s="13"/>
      <c r="D42" s="13">
        <v>199152.03</v>
      </c>
      <c r="E42" s="13"/>
      <c r="F42" s="13">
        <v>0</v>
      </c>
      <c r="G42" s="13"/>
      <c r="H42" s="13">
        <v>199152.03</v>
      </c>
    </row>
    <row r="43" spans="1:8" x14ac:dyDescent="0.2">
      <c r="A43" t="s">
        <v>31</v>
      </c>
      <c r="B43" s="13">
        <v>13848784.520000007</v>
      </c>
      <c r="C43" s="13"/>
      <c r="D43" s="13">
        <v>44578375.179999992</v>
      </c>
      <c r="E43" s="13"/>
      <c r="F43" s="13">
        <v>9356392.6600000001</v>
      </c>
      <c r="G43" s="13"/>
      <c r="H43" s="13">
        <v>53934767.839999989</v>
      </c>
    </row>
    <row r="44" spans="1:8" x14ac:dyDescent="0.2">
      <c r="A44" t="s">
        <v>25</v>
      </c>
      <c r="B44" s="13">
        <v>7616831.4860000033</v>
      </c>
      <c r="C44" s="13"/>
      <c r="D44" s="13">
        <v>24518106.348999999</v>
      </c>
      <c r="E44" s="13"/>
      <c r="F44" s="13">
        <v>5146015.9630000005</v>
      </c>
      <c r="G44" s="13"/>
      <c r="H44" s="13">
        <v>29664122.311999995</v>
      </c>
    </row>
    <row r="45" spans="1:8" x14ac:dyDescent="0.2">
      <c r="A45" t="s">
        <v>32</v>
      </c>
      <c r="B45" s="13">
        <v>6231953.0340000037</v>
      </c>
      <c r="C45" s="13"/>
      <c r="D45" s="13">
        <v>20060268.830999997</v>
      </c>
      <c r="E45" s="13"/>
      <c r="F45" s="13">
        <v>4210376.6970000006</v>
      </c>
      <c r="G45" s="13"/>
      <c r="H45" s="13">
        <v>24270645.527999997</v>
      </c>
    </row>
    <row r="46" spans="1:8" x14ac:dyDescent="0.2">
      <c r="A46" t="s">
        <v>5</v>
      </c>
      <c r="B46" s="28">
        <v>5919</v>
      </c>
      <c r="C46" s="13"/>
      <c r="D46" s="13"/>
      <c r="E46" s="13"/>
      <c r="F46" s="13"/>
      <c r="G46" s="13"/>
      <c r="H46" s="13"/>
    </row>
    <row r="49" spans="1:8" x14ac:dyDescent="0.2">
      <c r="A49" s="19" t="s">
        <v>33</v>
      </c>
    </row>
    <row r="50" spans="1:8" x14ac:dyDescent="0.2">
      <c r="A50" s="24" t="s">
        <v>36</v>
      </c>
    </row>
    <row r="51" spans="1:8" x14ac:dyDescent="0.2">
      <c r="A51" s="24" t="s">
        <v>35</v>
      </c>
    </row>
    <row r="52" spans="1:8" ht="24" customHeight="1" x14ac:dyDescent="0.2">
      <c r="A52" s="95" t="s">
        <v>40</v>
      </c>
      <c r="B52" s="96"/>
      <c r="C52" s="96"/>
      <c r="D52" s="96"/>
      <c r="E52" s="96"/>
      <c r="F52" s="96"/>
      <c r="G52" s="96"/>
      <c r="H52" s="96"/>
    </row>
    <row r="53" spans="1:8" x14ac:dyDescent="0.2">
      <c r="A53" s="24" t="s">
        <v>34</v>
      </c>
    </row>
  </sheetData>
  <mergeCells count="3">
    <mergeCell ref="A1:H1"/>
    <mergeCell ref="A2:H2"/>
    <mergeCell ref="A52:H52"/>
  </mergeCells>
  <phoneticPr fontId="5"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activeCell="A13" sqref="A13"/>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1"/>
      <c r="B1" s="91"/>
      <c r="C1" s="91"/>
      <c r="D1" s="91"/>
      <c r="E1" s="91"/>
      <c r="F1" s="91"/>
    </row>
    <row r="2" spans="1:6" ht="18" x14ac:dyDescent="0.25">
      <c r="A2" s="92" t="s">
        <v>22</v>
      </c>
      <c r="B2" s="93"/>
      <c r="C2" s="93"/>
      <c r="D2" s="93"/>
      <c r="E2" s="93"/>
      <c r="F2" s="93"/>
    </row>
    <row r="3" spans="1:6" ht="18" x14ac:dyDescent="0.25">
      <c r="A3" s="14"/>
      <c r="B3" s="15"/>
      <c r="C3" s="15"/>
      <c r="D3" s="17"/>
      <c r="E3" s="17"/>
      <c r="F3" s="17"/>
    </row>
    <row r="4" spans="1:6" x14ac:dyDescent="0.2">
      <c r="B4" s="10"/>
      <c r="C4" s="10"/>
      <c r="D4" s="16" t="s">
        <v>46</v>
      </c>
      <c r="E4" s="10"/>
      <c r="F4" s="16" t="s">
        <v>28</v>
      </c>
    </row>
    <row r="5" spans="1:6" x14ac:dyDescent="0.2">
      <c r="A5" s="9"/>
      <c r="B5" s="20" t="s">
        <v>47</v>
      </c>
      <c r="C5" s="9"/>
      <c r="D5" s="11" t="s">
        <v>11</v>
      </c>
      <c r="F5" s="11" t="s">
        <v>8</v>
      </c>
    </row>
    <row r="7" spans="1:6" x14ac:dyDescent="0.2">
      <c r="A7" s="8" t="s">
        <v>3</v>
      </c>
      <c r="B7" s="8"/>
      <c r="C7" s="8"/>
    </row>
    <row r="8" spans="1:6" x14ac:dyDescent="0.2">
      <c r="A8" t="s">
        <v>1</v>
      </c>
      <c r="B8" s="13">
        <v>35040324.609999999</v>
      </c>
      <c r="C8" s="13"/>
      <c r="D8" s="13">
        <v>56195721.32</v>
      </c>
      <c r="E8" s="13"/>
      <c r="F8" s="13">
        <v>193744243.31000003</v>
      </c>
    </row>
    <row r="9" spans="1:6" x14ac:dyDescent="0.2">
      <c r="A9" t="s">
        <v>2</v>
      </c>
      <c r="B9" s="13">
        <v>31595485.82</v>
      </c>
      <c r="C9" s="13"/>
      <c r="D9" s="13">
        <v>50766596.549999997</v>
      </c>
      <c r="E9" s="13"/>
      <c r="F9" s="13">
        <v>174733819.35000002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3444838.79</v>
      </c>
      <c r="C12" s="13"/>
      <c r="D12" s="13">
        <v>5429124.7699999977</v>
      </c>
      <c r="E12" s="13"/>
      <c r="F12" s="13">
        <v>19203165.989999998</v>
      </c>
    </row>
    <row r="13" spans="1:6" x14ac:dyDescent="0.2">
      <c r="A13" t="s">
        <v>25</v>
      </c>
      <c r="B13" s="13">
        <v>1894661.3345000001</v>
      </c>
      <c r="C13" s="13"/>
      <c r="D13" s="13">
        <v>2986018.6234999988</v>
      </c>
      <c r="E13" s="13"/>
      <c r="F13" s="13">
        <v>10561741.294500001</v>
      </c>
    </row>
    <row r="14" spans="1:6" x14ac:dyDescent="0.2">
      <c r="A14" t="s">
        <v>32</v>
      </c>
      <c r="B14" s="13">
        <v>1550177.4555000002</v>
      </c>
      <c r="C14" s="13"/>
      <c r="D14" s="13">
        <v>2443106.1464999989</v>
      </c>
      <c r="E14" s="13"/>
      <c r="F14" s="13">
        <v>8641424.6954999994</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57332241.439999998</v>
      </c>
      <c r="C19" s="13"/>
      <c r="D19" s="13">
        <v>96647842.539999992</v>
      </c>
      <c r="E19" s="13"/>
      <c r="F19" s="13">
        <v>349133179.27999997</v>
      </c>
    </row>
    <row r="20" spans="1:6" x14ac:dyDescent="0.2">
      <c r="A20" t="s">
        <v>2</v>
      </c>
      <c r="B20" s="13">
        <v>52348699.799999997</v>
      </c>
      <c r="C20" s="13"/>
      <c r="D20" s="13">
        <v>88300708.609999985</v>
      </c>
      <c r="E20" s="13"/>
      <c r="F20" s="13">
        <v>318432013.26999998</v>
      </c>
    </row>
    <row r="21" spans="1:6" x14ac:dyDescent="0.2">
      <c r="A21" t="s">
        <v>0</v>
      </c>
      <c r="B21" s="13">
        <v>73792.95</v>
      </c>
      <c r="C21" s="13"/>
      <c r="D21" s="13">
        <v>148400.5</v>
      </c>
      <c r="E21" s="13"/>
      <c r="F21" s="13">
        <v>286573.5</v>
      </c>
    </row>
    <row r="22" spans="1:6" x14ac:dyDescent="0.2">
      <c r="A22" t="s">
        <v>31</v>
      </c>
      <c r="B22" s="13">
        <v>4909748.6900000004</v>
      </c>
      <c r="C22" s="13"/>
      <c r="D22" s="13">
        <v>8198733.4300000006</v>
      </c>
      <c r="E22" s="13"/>
      <c r="F22" s="13">
        <v>30414592.510000005</v>
      </c>
    </row>
    <row r="23" spans="1:6" x14ac:dyDescent="0.2">
      <c r="A23" t="s">
        <v>25</v>
      </c>
      <c r="B23" s="13">
        <v>2700361.7795000006</v>
      </c>
      <c r="C23" s="13"/>
      <c r="D23" s="13">
        <v>4509303.386500001</v>
      </c>
      <c r="E23" s="13"/>
      <c r="F23" s="13">
        <v>16728025.880500004</v>
      </c>
    </row>
    <row r="24" spans="1:6" x14ac:dyDescent="0.2">
      <c r="A24" t="s">
        <v>32</v>
      </c>
      <c r="B24" s="13">
        <v>2209386.9105000002</v>
      </c>
      <c r="C24" s="13"/>
      <c r="D24" s="13">
        <v>3689430.0435000001</v>
      </c>
      <c r="E24" s="13"/>
      <c r="F24" s="13">
        <v>13686566.629500004</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53459698.75</v>
      </c>
      <c r="C29" s="13"/>
      <c r="D29" s="13">
        <v>96284690.930000007</v>
      </c>
      <c r="E29" s="13"/>
      <c r="F29" s="13">
        <v>186757316</v>
      </c>
    </row>
    <row r="30" spans="1:6" x14ac:dyDescent="0.2">
      <c r="A30" t="s">
        <v>2</v>
      </c>
      <c r="B30" s="13">
        <v>48251729.799999997</v>
      </c>
      <c r="C30" s="13"/>
      <c r="D30" s="13">
        <v>86993600.039999992</v>
      </c>
      <c r="E30" s="13"/>
      <c r="F30" s="13">
        <v>168877160.23000002</v>
      </c>
    </row>
    <row r="31" spans="1:6" x14ac:dyDescent="0.2">
      <c r="A31" t="s">
        <v>0</v>
      </c>
      <c r="B31" s="13">
        <v>0</v>
      </c>
      <c r="C31" s="13"/>
      <c r="D31" s="13">
        <v>0</v>
      </c>
      <c r="E31" s="13"/>
      <c r="F31" s="13">
        <v>590</v>
      </c>
    </row>
    <row r="32" spans="1:6" x14ac:dyDescent="0.2">
      <c r="A32" t="s">
        <v>31</v>
      </c>
      <c r="B32" s="13">
        <v>5207968.95</v>
      </c>
      <c r="C32" s="13"/>
      <c r="D32" s="13">
        <v>9291090.8900000006</v>
      </c>
      <c r="E32" s="13"/>
      <c r="F32" s="13">
        <v>17879565.77</v>
      </c>
    </row>
    <row r="33" spans="1:6" x14ac:dyDescent="0.2">
      <c r="A33" t="s">
        <v>25</v>
      </c>
      <c r="B33" s="13">
        <v>2864382.9225000003</v>
      </c>
      <c r="C33" s="13"/>
      <c r="D33" s="13">
        <v>5110099.9895000011</v>
      </c>
      <c r="E33" s="13"/>
      <c r="F33" s="13">
        <v>9833761.1735000014</v>
      </c>
    </row>
    <row r="34" spans="1:6" x14ac:dyDescent="0.2">
      <c r="A34" t="s">
        <v>32</v>
      </c>
      <c r="B34" s="13">
        <v>2343586.0275000003</v>
      </c>
      <c r="C34" s="13"/>
      <c r="D34" s="13">
        <v>4180990.9005000005</v>
      </c>
      <c r="E34" s="13"/>
      <c r="F34" s="13">
        <v>8045804.5965</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145832264.80000001</v>
      </c>
      <c r="C39" s="13"/>
      <c r="D39" s="13">
        <v>249128254.78999996</v>
      </c>
      <c r="E39" s="13"/>
      <c r="F39" s="13">
        <v>729634738.58999991</v>
      </c>
    </row>
    <row r="40" spans="1:6" x14ac:dyDescent="0.2">
      <c r="A40" t="s">
        <v>2</v>
      </c>
      <c r="B40" s="13">
        <v>132195915.41999999</v>
      </c>
      <c r="C40" s="13"/>
      <c r="D40" s="13">
        <v>226060905.20000002</v>
      </c>
      <c r="E40" s="13"/>
      <c r="F40" s="13">
        <v>662042992.85000002</v>
      </c>
    </row>
    <row r="41" spans="1:6" x14ac:dyDescent="0.2">
      <c r="A41" t="s">
        <v>0</v>
      </c>
      <c r="B41" s="13">
        <v>73792.95</v>
      </c>
      <c r="C41" s="13"/>
      <c r="D41" s="13">
        <v>148400.5</v>
      </c>
      <c r="E41" s="13"/>
      <c r="F41" s="13">
        <v>293573.5</v>
      </c>
    </row>
    <row r="42" spans="1:6" x14ac:dyDescent="0.2">
      <c r="A42" t="s">
        <v>30</v>
      </c>
      <c r="B42" s="13">
        <v>0</v>
      </c>
      <c r="C42" s="13"/>
      <c r="D42" s="13">
        <v>0</v>
      </c>
      <c r="E42" s="13"/>
      <c r="F42" s="13">
        <v>199152.03</v>
      </c>
    </row>
    <row r="43" spans="1:6" x14ac:dyDescent="0.2">
      <c r="A43" t="s">
        <v>31</v>
      </c>
      <c r="B43" s="13">
        <v>13562556.43</v>
      </c>
      <c r="C43" s="13"/>
      <c r="D43" s="13">
        <v>22918949.089999996</v>
      </c>
      <c r="E43" s="13"/>
      <c r="F43" s="13">
        <v>67497324.269999981</v>
      </c>
    </row>
    <row r="44" spans="1:6" x14ac:dyDescent="0.2">
      <c r="A44" t="s">
        <v>25</v>
      </c>
      <c r="B44" s="13">
        <v>7459406.0365000004</v>
      </c>
      <c r="C44" s="13"/>
      <c r="D44" s="13">
        <v>12605421.999499999</v>
      </c>
      <c r="E44" s="13"/>
      <c r="F44" s="13">
        <v>37123528.348499991</v>
      </c>
    </row>
    <row r="45" spans="1:6" x14ac:dyDescent="0.2">
      <c r="A45" t="s">
        <v>32</v>
      </c>
      <c r="B45" s="13">
        <v>6103150.3935000002</v>
      </c>
      <c r="C45" s="13"/>
      <c r="D45" s="13">
        <v>10313527.090499999</v>
      </c>
      <c r="E45" s="13"/>
      <c r="F45" s="13">
        <v>30373795.921499994</v>
      </c>
    </row>
    <row r="46" spans="1:6" x14ac:dyDescent="0.2">
      <c r="A46" t="s">
        <v>5</v>
      </c>
      <c r="B46" s="26">
        <v>5919</v>
      </c>
    </row>
    <row r="49" spans="1:6" x14ac:dyDescent="0.2">
      <c r="A49" s="19" t="s">
        <v>33</v>
      </c>
    </row>
    <row r="50" spans="1:6" x14ac:dyDescent="0.2">
      <c r="A50" s="24" t="s">
        <v>36</v>
      </c>
    </row>
    <row r="51" spans="1:6" x14ac:dyDescent="0.2">
      <c r="A51" s="24" t="s">
        <v>35</v>
      </c>
    </row>
    <row r="52" spans="1:6" x14ac:dyDescent="0.2">
      <c r="A52" s="95" t="s">
        <v>40</v>
      </c>
      <c r="B52" s="96"/>
      <c r="C52" s="96"/>
      <c r="D52" s="96"/>
      <c r="E52" s="96"/>
      <c r="F52" s="96"/>
    </row>
    <row r="53" spans="1:6" x14ac:dyDescent="0.2">
      <c r="A53" s="24" t="s">
        <v>34</v>
      </c>
    </row>
  </sheetData>
  <mergeCells count="3">
    <mergeCell ref="A1:F1"/>
    <mergeCell ref="A2:F2"/>
    <mergeCell ref="A52:F52"/>
  </mergeCells>
  <phoneticPr fontId="5"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selection sqref="A1:IV65536"/>
    </sheetView>
  </sheetViews>
  <sheetFormatPr defaultRowHeight="12.75" x14ac:dyDescent="0.2"/>
  <cols>
    <col min="1" max="1" width="24" customWidth="1"/>
    <col min="2" max="2" width="15.42578125" bestFit="1" customWidth="1"/>
    <col min="3" max="3" width="4" customWidth="1"/>
    <col min="4" max="4" width="15.42578125" bestFit="1" customWidth="1"/>
    <col min="5" max="5" width="3.7109375" customWidth="1"/>
    <col min="6" max="6" width="15.42578125" bestFit="1" customWidth="1"/>
  </cols>
  <sheetData>
    <row r="1" spans="1:6" ht="60.75" customHeight="1" x14ac:dyDescent="0.2">
      <c r="A1" s="91"/>
      <c r="B1" s="91"/>
      <c r="C1" s="91"/>
      <c r="D1" s="91"/>
      <c r="E1" s="91"/>
      <c r="F1" s="91"/>
    </row>
    <row r="2" spans="1:6" ht="18" x14ac:dyDescent="0.25">
      <c r="A2" s="92" t="s">
        <v>22</v>
      </c>
      <c r="B2" s="93"/>
      <c r="C2" s="93"/>
      <c r="D2" s="93"/>
      <c r="E2" s="93"/>
      <c r="F2" s="93"/>
    </row>
    <row r="3" spans="1:6" ht="18" x14ac:dyDescent="0.25">
      <c r="A3" s="14"/>
      <c r="B3" s="15"/>
      <c r="C3" s="15"/>
      <c r="D3" s="17"/>
      <c r="E3" s="17"/>
      <c r="F3" s="17"/>
    </row>
    <row r="4" spans="1:6" x14ac:dyDescent="0.2">
      <c r="B4" s="10"/>
      <c r="C4" s="10"/>
      <c r="D4" s="16" t="s">
        <v>46</v>
      </c>
      <c r="E4" s="10"/>
      <c r="F4" s="16" t="s">
        <v>28</v>
      </c>
    </row>
    <row r="5" spans="1:6" x14ac:dyDescent="0.2">
      <c r="A5" s="9"/>
      <c r="B5" s="20" t="s">
        <v>48</v>
      </c>
      <c r="C5" s="9"/>
      <c r="D5" s="11" t="s">
        <v>11</v>
      </c>
      <c r="F5" s="11" t="s">
        <v>8</v>
      </c>
    </row>
    <row r="7" spans="1:6" x14ac:dyDescent="0.2">
      <c r="A7" s="8" t="s">
        <v>3</v>
      </c>
      <c r="B7" s="8"/>
      <c r="C7" s="8"/>
    </row>
    <row r="8" spans="1:6" x14ac:dyDescent="0.2">
      <c r="A8" t="s">
        <v>1</v>
      </c>
      <c r="B8" s="13">
        <v>24722230.489999998</v>
      </c>
      <c r="C8" s="13"/>
      <c r="D8" s="13">
        <v>80917951.810000002</v>
      </c>
      <c r="E8" s="13"/>
      <c r="F8" s="13">
        <v>218466473.80000004</v>
      </c>
    </row>
    <row r="9" spans="1:6" x14ac:dyDescent="0.2">
      <c r="A9" t="s">
        <v>2</v>
      </c>
      <c r="B9" s="13">
        <v>22455472.530000001</v>
      </c>
      <c r="C9" s="13"/>
      <c r="D9" s="13">
        <v>73222069.079999998</v>
      </c>
      <c r="E9" s="13"/>
      <c r="F9" s="13">
        <v>197189291.88</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2266757.96</v>
      </c>
      <c r="C12" s="13"/>
      <c r="D12" s="13">
        <v>7695882.7299999967</v>
      </c>
      <c r="E12" s="13"/>
      <c r="F12" s="13">
        <v>21469923.949999996</v>
      </c>
    </row>
    <row r="13" spans="1:6" x14ac:dyDescent="0.2">
      <c r="A13" t="s">
        <v>25</v>
      </c>
      <c r="B13" s="13">
        <v>1246716.878</v>
      </c>
      <c r="C13" s="13"/>
      <c r="D13" s="13">
        <v>4232735.5014999984</v>
      </c>
      <c r="E13" s="13"/>
      <c r="F13" s="13">
        <v>11808458.172499999</v>
      </c>
    </row>
    <row r="14" spans="1:6" x14ac:dyDescent="0.2">
      <c r="A14" t="s">
        <v>32</v>
      </c>
      <c r="B14" s="13">
        <v>1020041.0820000001</v>
      </c>
      <c r="C14" s="13"/>
      <c r="D14" s="13">
        <v>3463147.2284999988</v>
      </c>
      <c r="E14" s="13"/>
      <c r="F14" s="13">
        <v>9661465.777499998</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52767551.880000003</v>
      </c>
      <c r="C19" s="13"/>
      <c r="D19" s="13">
        <v>149415394.41999999</v>
      </c>
      <c r="E19" s="13"/>
      <c r="F19" s="13">
        <v>401900731.15999997</v>
      </c>
    </row>
    <row r="20" spans="1:6" x14ac:dyDescent="0.2">
      <c r="A20" t="s">
        <v>2</v>
      </c>
      <c r="B20" s="13">
        <v>48003760.789999999</v>
      </c>
      <c r="C20" s="13"/>
      <c r="D20" s="13">
        <v>136304469.40000001</v>
      </c>
      <c r="E20" s="13"/>
      <c r="F20" s="13">
        <v>366435774.06</v>
      </c>
    </row>
    <row r="21" spans="1:6" x14ac:dyDescent="0.2">
      <c r="A21" t="s">
        <v>0</v>
      </c>
      <c r="B21" s="13">
        <v>67125.3</v>
      </c>
      <c r="C21" s="13"/>
      <c r="D21" s="13">
        <v>215525.8</v>
      </c>
      <c r="E21" s="13"/>
      <c r="F21" s="13">
        <v>353698.8</v>
      </c>
    </row>
    <row r="22" spans="1:6" x14ac:dyDescent="0.2">
      <c r="A22" t="s">
        <v>31</v>
      </c>
      <c r="B22" s="13">
        <v>4696665.79</v>
      </c>
      <c r="C22" s="13"/>
      <c r="D22" s="13">
        <v>12895399.220000003</v>
      </c>
      <c r="E22" s="13"/>
      <c r="F22" s="13">
        <v>35111258.300000012</v>
      </c>
    </row>
    <row r="23" spans="1:6" x14ac:dyDescent="0.2">
      <c r="A23" t="s">
        <v>25</v>
      </c>
      <c r="B23" s="13">
        <v>2583166.1845000004</v>
      </c>
      <c r="C23" s="13"/>
      <c r="D23" s="13">
        <v>7092469.5710000023</v>
      </c>
      <c r="E23" s="13"/>
      <c r="F23" s="13">
        <v>19311192.065000009</v>
      </c>
    </row>
    <row r="24" spans="1:6" x14ac:dyDescent="0.2">
      <c r="A24" t="s">
        <v>32</v>
      </c>
      <c r="B24" s="13">
        <v>2113499.6055000001</v>
      </c>
      <c r="C24" s="13"/>
      <c r="D24" s="13">
        <v>5802929.6490000011</v>
      </c>
      <c r="E24" s="13"/>
      <c r="F24" s="13">
        <v>15800066.235000005</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45632968.439999998</v>
      </c>
      <c r="C29" s="13"/>
      <c r="D29" s="13">
        <v>141917659.37</v>
      </c>
      <c r="E29" s="13"/>
      <c r="F29" s="13">
        <v>232390284.44</v>
      </c>
    </row>
    <row r="30" spans="1:6" x14ac:dyDescent="0.2">
      <c r="A30" t="s">
        <v>2</v>
      </c>
      <c r="B30" s="13">
        <v>41214073.939999998</v>
      </c>
      <c r="C30" s="13"/>
      <c r="D30" s="13">
        <v>128207673.97999999</v>
      </c>
      <c r="E30" s="13"/>
      <c r="F30" s="13">
        <v>210091234.17000002</v>
      </c>
    </row>
    <row r="31" spans="1:6" x14ac:dyDescent="0.2">
      <c r="A31" t="s">
        <v>0</v>
      </c>
      <c r="B31" s="13">
        <v>555</v>
      </c>
      <c r="C31" s="13"/>
      <c r="D31" s="13">
        <v>555</v>
      </c>
      <c r="E31" s="13"/>
      <c r="F31" s="13">
        <v>1145</v>
      </c>
    </row>
    <row r="32" spans="1:6" x14ac:dyDescent="0.2">
      <c r="A32" t="s">
        <v>31</v>
      </c>
      <c r="B32" s="13">
        <v>4418339.5</v>
      </c>
      <c r="C32" s="13"/>
      <c r="D32" s="13">
        <v>13709430.389999999</v>
      </c>
      <c r="E32" s="13"/>
      <c r="F32" s="13">
        <v>22297905.269999996</v>
      </c>
    </row>
    <row r="33" spans="1:6" x14ac:dyDescent="0.2">
      <c r="A33" t="s">
        <v>25</v>
      </c>
      <c r="B33" s="13">
        <v>2430086.7250000001</v>
      </c>
      <c r="C33" s="13"/>
      <c r="D33" s="13">
        <v>7540186.7144999998</v>
      </c>
      <c r="E33" s="13"/>
      <c r="F33" s="13">
        <v>12263847.898499999</v>
      </c>
    </row>
    <row r="34" spans="1:6" x14ac:dyDescent="0.2">
      <c r="A34" t="s">
        <v>32</v>
      </c>
      <c r="B34" s="13">
        <v>1988252.7750000001</v>
      </c>
      <c r="C34" s="13"/>
      <c r="D34" s="13">
        <v>6169243.6754999999</v>
      </c>
      <c r="E34" s="13"/>
      <c r="F34" s="13">
        <v>10034057.371499998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x14ac:dyDescent="0.2">
      <c r="A38" s="8" t="s">
        <v>6</v>
      </c>
      <c r="B38" s="13"/>
      <c r="C38" s="13"/>
      <c r="D38" s="13"/>
      <c r="E38" s="13"/>
      <c r="F38" s="13"/>
    </row>
    <row r="39" spans="1:6" x14ac:dyDescent="0.2">
      <c r="A39" t="s">
        <v>1</v>
      </c>
      <c r="B39" s="13">
        <v>123122750.80999999</v>
      </c>
      <c r="C39" s="13"/>
      <c r="D39" s="13">
        <v>372251005.59999996</v>
      </c>
      <c r="E39" s="13"/>
      <c r="F39" s="13">
        <v>852757489.39999998</v>
      </c>
    </row>
    <row r="40" spans="1:6" x14ac:dyDescent="0.2">
      <c r="A40" t="s">
        <v>2</v>
      </c>
      <c r="B40" s="13">
        <v>111673307.25999999</v>
      </c>
      <c r="C40" s="13"/>
      <c r="D40" s="13">
        <v>337734212.46000004</v>
      </c>
      <c r="E40" s="13"/>
      <c r="F40" s="13">
        <v>773716300.11000001</v>
      </c>
    </row>
    <row r="41" spans="1:6" x14ac:dyDescent="0.2">
      <c r="A41" t="s">
        <v>0</v>
      </c>
      <c r="B41" s="13">
        <v>67680.3</v>
      </c>
      <c r="C41" s="13"/>
      <c r="D41" s="13">
        <v>216080.8</v>
      </c>
      <c r="E41" s="13"/>
      <c r="F41" s="13">
        <v>361253.8</v>
      </c>
    </row>
    <row r="42" spans="1:6" x14ac:dyDescent="0.2">
      <c r="A42" t="s">
        <v>30</v>
      </c>
      <c r="B42" s="13">
        <v>0</v>
      </c>
      <c r="C42" s="13"/>
      <c r="D42" s="13">
        <v>0</v>
      </c>
      <c r="E42" s="13"/>
      <c r="F42" s="13">
        <v>199152.03</v>
      </c>
    </row>
    <row r="43" spans="1:6" x14ac:dyDescent="0.2">
      <c r="A43" t="s">
        <v>31</v>
      </c>
      <c r="B43" s="13">
        <v>11381763.249999996</v>
      </c>
      <c r="C43" s="13"/>
      <c r="D43" s="13">
        <v>34300712.339999996</v>
      </c>
      <c r="E43" s="13"/>
      <c r="F43" s="13">
        <v>78879087.519999981</v>
      </c>
    </row>
    <row r="44" spans="1:6" x14ac:dyDescent="0.2">
      <c r="A44" t="s">
        <v>25</v>
      </c>
      <c r="B44" s="13">
        <v>6259969.7874999987</v>
      </c>
      <c r="C44" s="13"/>
      <c r="D44" s="13">
        <v>18865391.787</v>
      </c>
      <c r="E44" s="13"/>
      <c r="F44" s="13">
        <v>43383498.135999992</v>
      </c>
    </row>
    <row r="45" spans="1:6" x14ac:dyDescent="0.2">
      <c r="A45" t="s">
        <v>32</v>
      </c>
      <c r="B45" s="13">
        <v>5121793.4624999985</v>
      </c>
      <c r="C45" s="13"/>
      <c r="D45" s="13">
        <v>15435320.552999999</v>
      </c>
      <c r="E45" s="13"/>
      <c r="F45" s="13">
        <v>35495589.383999996</v>
      </c>
    </row>
    <row r="46" spans="1:6" x14ac:dyDescent="0.2">
      <c r="A46" t="s">
        <v>5</v>
      </c>
      <c r="B46" s="26">
        <v>5929</v>
      </c>
    </row>
    <row r="49" spans="1:6" x14ac:dyDescent="0.2">
      <c r="A49" s="19" t="s">
        <v>33</v>
      </c>
    </row>
    <row r="50" spans="1:6" x14ac:dyDescent="0.2">
      <c r="A50" s="24" t="s">
        <v>36</v>
      </c>
    </row>
    <row r="51" spans="1:6" x14ac:dyDescent="0.2">
      <c r="A51" s="24" t="s">
        <v>35</v>
      </c>
    </row>
    <row r="52" spans="1:6" x14ac:dyDescent="0.2">
      <c r="A52" s="95" t="s">
        <v>40</v>
      </c>
      <c r="B52" s="96"/>
      <c r="C52" s="96"/>
      <c r="D52" s="96"/>
      <c r="E52" s="96"/>
      <c r="F52" s="96"/>
    </row>
    <row r="53" spans="1:6" x14ac:dyDescent="0.2">
      <c r="A53" s="24" t="s">
        <v>34</v>
      </c>
    </row>
  </sheetData>
  <mergeCells count="3">
    <mergeCell ref="A1:F1"/>
    <mergeCell ref="A2:F2"/>
    <mergeCell ref="A52:F52"/>
  </mergeCells>
  <phoneticPr fontId="5"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34" zoomScaleNormal="100" workbookViewId="0">
      <selection activeCell="B37" sqref="B37"/>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7.28515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0"/>
      <c r="C4" s="10"/>
      <c r="D4" s="16" t="s">
        <v>46</v>
      </c>
      <c r="E4" s="10"/>
      <c r="F4" s="16" t="s">
        <v>28</v>
      </c>
    </row>
    <row r="5" spans="1:6" x14ac:dyDescent="0.2">
      <c r="A5" s="9"/>
      <c r="B5" s="20" t="s">
        <v>49</v>
      </c>
      <c r="C5" s="9"/>
      <c r="D5" s="11" t="s">
        <v>11</v>
      </c>
      <c r="F5" s="11" t="s">
        <v>8</v>
      </c>
    </row>
    <row r="7" spans="1:6" x14ac:dyDescent="0.2">
      <c r="A7" s="8" t="s">
        <v>3</v>
      </c>
      <c r="B7" s="8"/>
      <c r="C7" s="8"/>
    </row>
    <row r="8" spans="1:6" x14ac:dyDescent="0.2">
      <c r="A8" t="s">
        <v>1</v>
      </c>
      <c r="B8" s="13">
        <v>34216658.659999996</v>
      </c>
      <c r="C8" s="13"/>
      <c r="D8" s="13">
        <v>115134610.47000001</v>
      </c>
      <c r="E8" s="13"/>
      <c r="F8" s="13">
        <v>252683132.46000004</v>
      </c>
    </row>
    <row r="9" spans="1:6" x14ac:dyDescent="0.2">
      <c r="A9" t="s">
        <v>2</v>
      </c>
      <c r="B9" s="13">
        <v>30971712.030000001</v>
      </c>
      <c r="C9" s="13"/>
      <c r="D9" s="13">
        <v>104193781.10999997</v>
      </c>
      <c r="E9" s="13"/>
      <c r="F9" s="13">
        <v>228161003.90999997</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3244946.63</v>
      </c>
      <c r="C12" s="13"/>
      <c r="D12" s="13">
        <v>10940829.359999998</v>
      </c>
      <c r="E12" s="13"/>
      <c r="F12" s="13">
        <v>24714870.579999998</v>
      </c>
    </row>
    <row r="13" spans="1:6" x14ac:dyDescent="0.2">
      <c r="A13" t="s">
        <v>25</v>
      </c>
      <c r="B13" s="13">
        <v>1784720.6464999975</v>
      </c>
      <c r="C13" s="13"/>
      <c r="D13" s="13">
        <v>6017456.1479999991</v>
      </c>
      <c r="E13" s="13"/>
      <c r="F13" s="13">
        <v>13593178.819</v>
      </c>
    </row>
    <row r="14" spans="1:6" x14ac:dyDescent="0.2">
      <c r="A14" t="s">
        <v>32</v>
      </c>
      <c r="B14" s="13">
        <v>1460225.983499998</v>
      </c>
      <c r="C14" s="13"/>
      <c r="D14" s="13">
        <v>4923373.2119999994</v>
      </c>
      <c r="E14" s="13"/>
      <c r="F14" s="13">
        <v>11121691.761</v>
      </c>
    </row>
    <row r="15" spans="1:6" x14ac:dyDescent="0.2">
      <c r="A15" t="s">
        <v>5</v>
      </c>
      <c r="B15" s="26">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57610092.700000003</v>
      </c>
      <c r="C19" s="13"/>
      <c r="D19" s="13">
        <v>207025487.12</v>
      </c>
      <c r="E19" s="13"/>
      <c r="F19" s="13">
        <v>459510823.86000001</v>
      </c>
    </row>
    <row r="20" spans="1:6" x14ac:dyDescent="0.2">
      <c r="A20" t="s">
        <v>2</v>
      </c>
      <c r="B20" s="13">
        <v>52599209.210000001</v>
      </c>
      <c r="C20" s="13"/>
      <c r="D20" s="13">
        <v>188903678.60999998</v>
      </c>
      <c r="E20" s="13"/>
      <c r="F20" s="13">
        <v>419034983.26999998</v>
      </c>
    </row>
    <row r="21" spans="1:6" x14ac:dyDescent="0.2">
      <c r="A21" t="s">
        <v>0</v>
      </c>
      <c r="B21" s="13">
        <v>45555.199999999997</v>
      </c>
      <c r="C21" s="13"/>
      <c r="D21" s="13">
        <v>261081</v>
      </c>
      <c r="E21" s="13"/>
      <c r="F21" s="13">
        <v>399254</v>
      </c>
    </row>
    <row r="22" spans="1:6" x14ac:dyDescent="0.2">
      <c r="A22" t="s">
        <v>31</v>
      </c>
      <c r="B22" s="13">
        <v>4965328.29</v>
      </c>
      <c r="C22" s="13"/>
      <c r="D22" s="13">
        <v>17860727.510000002</v>
      </c>
      <c r="E22" s="13"/>
      <c r="F22" s="13">
        <v>40076586.590000004</v>
      </c>
    </row>
    <row r="23" spans="1:6" x14ac:dyDescent="0.2">
      <c r="A23" t="s">
        <v>25</v>
      </c>
      <c r="B23" s="13">
        <v>2730930.5595000014</v>
      </c>
      <c r="C23" s="13"/>
      <c r="D23" s="13">
        <v>9823400.1305000018</v>
      </c>
      <c r="E23" s="13"/>
      <c r="F23" s="13">
        <v>22042122.624500003</v>
      </c>
    </row>
    <row r="24" spans="1:6" x14ac:dyDescent="0.2">
      <c r="A24" t="s">
        <v>32</v>
      </c>
      <c r="B24" s="13">
        <v>2234397.730500001</v>
      </c>
      <c r="C24" s="13"/>
      <c r="D24" s="13">
        <v>8037327.3795000007</v>
      </c>
      <c r="E24" s="13"/>
      <c r="F24" s="13">
        <v>18034463.965500001</v>
      </c>
    </row>
    <row r="25" spans="1:6" x14ac:dyDescent="0.2">
      <c r="A25" t="s">
        <v>5</v>
      </c>
      <c r="B25" s="26">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51459539.289999999</v>
      </c>
      <c r="C29" s="13"/>
      <c r="D29" s="13">
        <v>193377198.66</v>
      </c>
      <c r="E29" s="13"/>
      <c r="F29" s="13">
        <v>283849823.73000002</v>
      </c>
    </row>
    <row r="30" spans="1:6" x14ac:dyDescent="0.2">
      <c r="A30" t="s">
        <v>2</v>
      </c>
      <c r="B30" s="13">
        <v>46555463.130000003</v>
      </c>
      <c r="C30" s="13"/>
      <c r="D30" s="13">
        <v>174763137.10999998</v>
      </c>
      <c r="E30" s="13"/>
      <c r="F30" s="13">
        <v>256646697.30000001</v>
      </c>
    </row>
    <row r="31" spans="1:6" x14ac:dyDescent="0.2">
      <c r="A31" t="s">
        <v>0</v>
      </c>
      <c r="B31" s="13">
        <v>19</v>
      </c>
      <c r="C31" s="13"/>
      <c r="D31" s="13">
        <v>574</v>
      </c>
      <c r="E31" s="13"/>
      <c r="F31" s="13">
        <v>1164</v>
      </c>
    </row>
    <row r="32" spans="1:6" x14ac:dyDescent="0.2">
      <c r="A32" t="s">
        <v>31</v>
      </c>
      <c r="B32" s="13">
        <v>4904057.16</v>
      </c>
      <c r="C32" s="13"/>
      <c r="D32" s="13">
        <v>18613487.549999997</v>
      </c>
      <c r="E32" s="13"/>
      <c r="F32" s="13">
        <v>27201962.429999996</v>
      </c>
    </row>
    <row r="33" spans="1:6" x14ac:dyDescent="0.2">
      <c r="A33" t="s">
        <v>25</v>
      </c>
      <c r="B33" s="13">
        <v>2697231.4379999982</v>
      </c>
      <c r="C33" s="13"/>
      <c r="D33" s="13">
        <v>10237418.1525</v>
      </c>
      <c r="E33" s="13"/>
      <c r="F33" s="13">
        <v>14961079.336499998</v>
      </c>
    </row>
    <row r="34" spans="1:6" x14ac:dyDescent="0.2">
      <c r="A34" t="s">
        <v>32</v>
      </c>
      <c r="B34" s="13">
        <v>2206825.7219999987</v>
      </c>
      <c r="C34" s="13"/>
      <c r="D34" s="13">
        <v>8376069.397499999</v>
      </c>
      <c r="E34" s="13"/>
      <c r="F34" s="13">
        <v>12240883.093499998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v>968483.37</v>
      </c>
      <c r="C41" s="13"/>
      <c r="D41" s="13">
        <v>968483.37</v>
      </c>
      <c r="E41" s="13"/>
      <c r="F41" s="13">
        <v>968483.37</v>
      </c>
    </row>
    <row r="42" spans="1:6" x14ac:dyDescent="0.2">
      <c r="A42" t="s">
        <v>2</v>
      </c>
      <c r="B42" s="13">
        <v>864855.19</v>
      </c>
      <c r="C42" s="13"/>
      <c r="D42" s="13">
        <v>864855.19</v>
      </c>
      <c r="E42" s="13"/>
      <c r="F42" s="13">
        <v>864855.19</v>
      </c>
    </row>
    <row r="43" spans="1:6" x14ac:dyDescent="0.2">
      <c r="A43" t="s">
        <v>0</v>
      </c>
      <c r="B43" s="13">
        <v>5859.78</v>
      </c>
      <c r="C43" s="13"/>
      <c r="D43" s="13">
        <v>5859.78</v>
      </c>
      <c r="E43" s="13"/>
      <c r="F43" s="13">
        <v>5859.78</v>
      </c>
    </row>
    <row r="44" spans="1:6" x14ac:dyDescent="0.2">
      <c r="A44" t="s">
        <v>31</v>
      </c>
      <c r="B44" s="13">
        <v>97768.400000000052</v>
      </c>
      <c r="C44" s="13"/>
      <c r="D44" s="13">
        <v>97768.400000000067</v>
      </c>
      <c r="E44" s="13"/>
      <c r="F44" s="13">
        <v>97768.400000000067</v>
      </c>
    </row>
    <row r="45" spans="1:6" x14ac:dyDescent="0.2">
      <c r="A45" t="s">
        <v>25</v>
      </c>
      <c r="B45" s="13">
        <v>53772.62</v>
      </c>
      <c r="C45" s="13"/>
      <c r="D45" s="13">
        <v>53772.62</v>
      </c>
      <c r="E45" s="13"/>
      <c r="F45" s="13">
        <v>53772.62</v>
      </c>
    </row>
    <row r="46" spans="1:6" x14ac:dyDescent="0.2">
      <c r="A46" t="s">
        <v>32</v>
      </c>
      <c r="B46" s="13">
        <v>43995.78</v>
      </c>
      <c r="C46" s="13"/>
      <c r="D46" s="13">
        <v>43995.78</v>
      </c>
      <c r="E46" s="13"/>
      <c r="F46" s="13">
        <v>43995.78</v>
      </c>
    </row>
    <row r="47" spans="1:6" x14ac:dyDescent="0.2">
      <c r="A47" t="s">
        <v>5</v>
      </c>
      <c r="B47" s="26">
        <v>2000</v>
      </c>
      <c r="C47" s="13"/>
      <c r="D47" s="13"/>
      <c r="E47" s="13"/>
      <c r="F47" s="13"/>
    </row>
    <row r="48" spans="1:6" x14ac:dyDescent="0.2">
      <c r="B48" s="26"/>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144254774.01999998</v>
      </c>
      <c r="C51" s="13"/>
      <c r="D51" s="13">
        <v>516505779.61999995</v>
      </c>
      <c r="E51" s="13"/>
      <c r="F51" s="13">
        <v>997012263.41999996</v>
      </c>
    </row>
    <row r="52" spans="1:6" x14ac:dyDescent="0.2">
      <c r="A52" t="s">
        <v>2</v>
      </c>
      <c r="B52" s="13">
        <v>130991239.56</v>
      </c>
      <c r="C52" s="13"/>
      <c r="D52" s="13">
        <v>468725452.0200001</v>
      </c>
      <c r="E52" s="13"/>
      <c r="F52" s="13">
        <v>904707539.67000008</v>
      </c>
    </row>
    <row r="53" spans="1:6" x14ac:dyDescent="0.2">
      <c r="A53" t="s">
        <v>0</v>
      </c>
      <c r="B53" s="13">
        <v>51433.98</v>
      </c>
      <c r="C53" s="13"/>
      <c r="D53" s="13">
        <v>267514.78000000003</v>
      </c>
      <c r="E53" s="13"/>
      <c r="F53" s="13">
        <v>412687.78</v>
      </c>
    </row>
    <row r="54" spans="1:6" x14ac:dyDescent="0.2">
      <c r="A54" t="s">
        <v>30</v>
      </c>
      <c r="B54" s="13">
        <v>0</v>
      </c>
      <c r="C54" s="13"/>
      <c r="D54" s="13">
        <v>0</v>
      </c>
      <c r="E54" s="13"/>
      <c r="F54" s="13">
        <v>199152.03</v>
      </c>
    </row>
    <row r="55" spans="1:6" x14ac:dyDescent="0.2">
      <c r="A55" t="s">
        <v>31</v>
      </c>
      <c r="B55" s="13">
        <v>13212100.479999993</v>
      </c>
      <c r="C55" s="13"/>
      <c r="D55" s="13">
        <v>47512812.819999993</v>
      </c>
      <c r="E55" s="13"/>
      <c r="F55" s="13">
        <v>92091187.999999985</v>
      </c>
    </row>
    <row r="56" spans="1:6" x14ac:dyDescent="0.2">
      <c r="A56" t="s">
        <v>25</v>
      </c>
      <c r="B56" s="13">
        <v>7266655.2639999967</v>
      </c>
      <c r="C56" s="13"/>
      <c r="D56" s="13">
        <v>26132047.050999999</v>
      </c>
      <c r="E56" s="13"/>
      <c r="F56" s="13">
        <v>50650153.399999999</v>
      </c>
    </row>
    <row r="57" spans="1:6" x14ac:dyDescent="0.2">
      <c r="A57" t="s">
        <v>32</v>
      </c>
      <c r="B57" s="13">
        <v>5945445.2159999972</v>
      </c>
      <c r="C57" s="13"/>
      <c r="D57" s="13">
        <v>21380765.768999998</v>
      </c>
      <c r="E57" s="13"/>
      <c r="F57" s="13">
        <v>41441034.599999994</v>
      </c>
    </row>
    <row r="58" spans="1:6" x14ac:dyDescent="0.2">
      <c r="A58" t="s">
        <v>5</v>
      </c>
      <c r="B58" s="26">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61:F61"/>
    <mergeCell ref="A38:F38"/>
  </mergeCells>
  <phoneticPr fontId="5" type="noConversion"/>
  <printOptions horizontalCentered="1"/>
  <pageMargins left="0.75" right="0.75" top="1" bottom="1" header="0.5" footer="0.5"/>
  <pageSetup orientation="portrait" r:id="rId1"/>
  <headerFooter alignWithMargins="0">
    <oddFooter>&amp;L&amp;"Arial,Bold"&amp;9&amp;D&amp;R&amp;"Arial,Bold"&amp;9Page &amp;P of &amp;N</oddFooter>
  </headerFooter>
  <rowBreaks count="1" manualBreakCount="1">
    <brk id="39"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activeCell="A4" sqref="A4"/>
    </sheetView>
  </sheetViews>
  <sheetFormatPr defaultRowHeight="12.75" x14ac:dyDescent="0.2"/>
  <cols>
    <col min="1" max="1" width="24" customWidth="1"/>
    <col min="2" max="2" width="16.85546875" bestFit="1" customWidth="1"/>
    <col min="3" max="3" width="4" customWidth="1"/>
    <col min="4" max="4" width="17.28515625" bestFit="1" customWidth="1"/>
    <col min="5" max="5" width="3.7109375" customWidth="1"/>
    <col min="6" max="6" width="16.140625" customWidth="1"/>
    <col min="7" max="7" width="3.7109375" customWidth="1"/>
    <col min="8" max="8" width="17.28515625"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0"/>
      <c r="C4" s="10"/>
      <c r="D4" s="16" t="s">
        <v>46</v>
      </c>
      <c r="E4" s="10"/>
      <c r="F4" s="16" t="s">
        <v>53</v>
      </c>
      <c r="G4" s="10"/>
      <c r="H4" s="16" t="s">
        <v>28</v>
      </c>
    </row>
    <row r="5" spans="1:8" x14ac:dyDescent="0.2">
      <c r="A5" s="9"/>
      <c r="B5" s="20" t="s">
        <v>52</v>
      </c>
      <c r="C5" s="9"/>
      <c r="D5" s="11" t="s">
        <v>11</v>
      </c>
      <c r="F5" s="11" t="s">
        <v>11</v>
      </c>
      <c r="H5" s="11" t="s">
        <v>8</v>
      </c>
    </row>
    <row r="7" spans="1:8" x14ac:dyDescent="0.2">
      <c r="A7" s="8" t="s">
        <v>3</v>
      </c>
      <c r="B7" s="8"/>
      <c r="C7" s="8"/>
    </row>
    <row r="8" spans="1:8" x14ac:dyDescent="0.2">
      <c r="A8" t="s">
        <v>1</v>
      </c>
      <c r="B8" s="13">
        <v>37051821.189999998</v>
      </c>
      <c r="C8" s="13"/>
      <c r="D8" s="13">
        <v>126425598.07000002</v>
      </c>
      <c r="E8" s="13"/>
      <c r="F8" s="13">
        <v>25760833.59</v>
      </c>
      <c r="G8" s="13"/>
      <c r="H8" s="13">
        <v>289734953.65000004</v>
      </c>
    </row>
    <row r="9" spans="1:8" x14ac:dyDescent="0.2">
      <c r="A9" t="s">
        <v>2</v>
      </c>
      <c r="B9" s="13">
        <v>33507843.530000001</v>
      </c>
      <c r="C9" s="13"/>
      <c r="D9" s="13">
        <v>114476308.82999997</v>
      </c>
      <c r="E9" s="13"/>
      <c r="F9" s="13">
        <v>23225315.809999999</v>
      </c>
      <c r="G9" s="13"/>
      <c r="H9" s="13">
        <v>261668847.44</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3543977.66</v>
      </c>
      <c r="C12" s="13"/>
      <c r="D12" s="13">
        <v>11949289.239999998</v>
      </c>
      <c r="E12" s="13"/>
      <c r="F12" s="13">
        <v>2535517.7799999998</v>
      </c>
      <c r="G12" s="13"/>
      <c r="H12" s="13">
        <v>28258848.240000002</v>
      </c>
    </row>
    <row r="13" spans="1:8" x14ac:dyDescent="0.2">
      <c r="A13" t="s">
        <v>25</v>
      </c>
      <c r="B13" s="13">
        <v>1949187.7129999981</v>
      </c>
      <c r="C13" s="13"/>
      <c r="D13" s="13">
        <v>6572109.0819999995</v>
      </c>
      <c r="E13" s="13"/>
      <c r="F13" s="13">
        <v>1394534.7790000001</v>
      </c>
      <c r="G13" s="13"/>
      <c r="H13" s="13">
        <v>15542366.532000002</v>
      </c>
    </row>
    <row r="14" spans="1:8" x14ac:dyDescent="0.2">
      <c r="A14" t="s">
        <v>32</v>
      </c>
      <c r="B14" s="13">
        <v>1594789.9469999985</v>
      </c>
      <c r="C14" s="13"/>
      <c r="D14" s="13">
        <v>5377180.1579999998</v>
      </c>
      <c r="E14" s="13"/>
      <c r="F14" s="13">
        <v>1140983.0009999999</v>
      </c>
      <c r="G14" s="13"/>
      <c r="H14" s="13">
        <v>12716481.708000001</v>
      </c>
    </row>
    <row r="15" spans="1:8" x14ac:dyDescent="0.2">
      <c r="A15" t="s">
        <v>5</v>
      </c>
      <c r="B15" s="26">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64020031.280000001</v>
      </c>
      <c r="C19" s="13"/>
      <c r="D19" s="13">
        <v>225769006.06999999</v>
      </c>
      <c r="E19" s="13"/>
      <c r="F19" s="13">
        <v>45276512.329999998</v>
      </c>
      <c r="G19" s="13"/>
      <c r="H19" s="13">
        <v>523530855.13999993</v>
      </c>
    </row>
    <row r="20" spans="1:8" x14ac:dyDescent="0.2">
      <c r="A20" t="s">
        <v>2</v>
      </c>
      <c r="B20" s="13">
        <v>58281551.950000003</v>
      </c>
      <c r="C20" s="13"/>
      <c r="D20" s="13">
        <v>205912967.69</v>
      </c>
      <c r="E20" s="13"/>
      <c r="F20" s="13">
        <v>41272262.869999997</v>
      </c>
      <c r="G20" s="13"/>
      <c r="H20" s="13">
        <v>477316535.22000003</v>
      </c>
    </row>
    <row r="21" spans="1:8" x14ac:dyDescent="0.2">
      <c r="A21" t="s">
        <v>0</v>
      </c>
      <c r="B21" s="13">
        <v>35845</v>
      </c>
      <c r="C21" s="13"/>
      <c r="D21" s="13">
        <v>272728.75</v>
      </c>
      <c r="E21" s="13"/>
      <c r="F21" s="13">
        <v>24197.25</v>
      </c>
      <c r="G21" s="13"/>
      <c r="H21" s="13">
        <v>435099</v>
      </c>
    </row>
    <row r="22" spans="1:8" x14ac:dyDescent="0.2">
      <c r="A22" t="s">
        <v>31</v>
      </c>
      <c r="B22" s="13">
        <v>5702634.3299999982</v>
      </c>
      <c r="C22" s="13"/>
      <c r="D22" s="13">
        <v>19583309.630000003</v>
      </c>
      <c r="E22" s="13"/>
      <c r="F22" s="13">
        <v>3980052.21</v>
      </c>
      <c r="G22" s="13"/>
      <c r="H22" s="13">
        <v>45779220.920000009</v>
      </c>
    </row>
    <row r="23" spans="1:8" x14ac:dyDescent="0.2">
      <c r="A23" t="s">
        <v>25</v>
      </c>
      <c r="B23" s="13">
        <v>3136448.8814999992</v>
      </c>
      <c r="C23" s="13"/>
      <c r="D23" s="13">
        <v>10770820.296500003</v>
      </c>
      <c r="E23" s="13"/>
      <c r="F23" s="13">
        <v>2189028.7154999999</v>
      </c>
      <c r="G23" s="13"/>
      <c r="H23" s="13">
        <v>25178571.506000008</v>
      </c>
    </row>
    <row r="24" spans="1:8" x14ac:dyDescent="0.2">
      <c r="A24" t="s">
        <v>32</v>
      </c>
      <c r="B24" s="13">
        <v>2566185.4484999995</v>
      </c>
      <c r="C24" s="13"/>
      <c r="D24" s="13">
        <v>8812489.3335000016</v>
      </c>
      <c r="E24" s="13"/>
      <c r="F24" s="13">
        <v>1791023.4945</v>
      </c>
      <c r="G24" s="13"/>
      <c r="H24" s="13">
        <v>20600649.414000005</v>
      </c>
    </row>
    <row r="25" spans="1:8" x14ac:dyDescent="0.2">
      <c r="A25" t="s">
        <v>5</v>
      </c>
      <c r="B25" s="26">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56306173.630000003</v>
      </c>
      <c r="C29" s="13"/>
      <c r="D29" s="13">
        <v>209755208.12</v>
      </c>
      <c r="E29" s="13"/>
      <c r="F29" s="13">
        <v>39928164.170000002</v>
      </c>
      <c r="G29" s="13"/>
      <c r="H29" s="13">
        <v>340155997.36000001</v>
      </c>
    </row>
    <row r="30" spans="1:8" x14ac:dyDescent="0.2">
      <c r="A30" t="s">
        <v>2</v>
      </c>
      <c r="B30" s="13">
        <v>50887314.920000002</v>
      </c>
      <c r="C30" s="13"/>
      <c r="D30" s="13">
        <v>189581489.59999999</v>
      </c>
      <c r="E30" s="13"/>
      <c r="F30" s="13">
        <v>36068962.43</v>
      </c>
      <c r="G30" s="13"/>
      <c r="H30" s="13">
        <v>307534012.22000003</v>
      </c>
    </row>
    <row r="31" spans="1:8" x14ac:dyDescent="0.2">
      <c r="A31" t="s">
        <v>0</v>
      </c>
      <c r="B31" s="13">
        <v>1224</v>
      </c>
      <c r="C31" s="13"/>
      <c r="D31" s="13">
        <v>614</v>
      </c>
      <c r="E31" s="13"/>
      <c r="F31" s="13">
        <v>1184</v>
      </c>
      <c r="G31" s="13"/>
      <c r="H31" s="13">
        <v>2388</v>
      </c>
    </row>
    <row r="32" spans="1:8" x14ac:dyDescent="0.2">
      <c r="A32" t="s">
        <v>31</v>
      </c>
      <c r="B32" s="13">
        <v>5417634.7100000009</v>
      </c>
      <c r="C32" s="13"/>
      <c r="D32" s="13">
        <v>20173104.519999996</v>
      </c>
      <c r="E32" s="13"/>
      <c r="F32" s="13">
        <v>3858017.74</v>
      </c>
      <c r="G32" s="13"/>
      <c r="H32" s="13">
        <v>32619597.139999997</v>
      </c>
    </row>
    <row r="33" spans="1:8" x14ac:dyDescent="0.2">
      <c r="A33" t="s">
        <v>25</v>
      </c>
      <c r="B33" s="13">
        <v>2979699.0905000009</v>
      </c>
      <c r="C33" s="13"/>
      <c r="D33" s="13">
        <v>11095207.485999998</v>
      </c>
      <c r="E33" s="13"/>
      <c r="F33" s="13">
        <v>2121909.7570000002</v>
      </c>
      <c r="G33" s="13"/>
      <c r="H33" s="13">
        <v>17940778.427000001</v>
      </c>
    </row>
    <row r="34" spans="1:8" x14ac:dyDescent="0.2">
      <c r="A34" t="s">
        <v>32</v>
      </c>
      <c r="B34" s="13">
        <v>2437935.6195000005</v>
      </c>
      <c r="C34" s="13"/>
      <c r="D34" s="13">
        <v>9077897.0339999981</v>
      </c>
      <c r="E34" s="13"/>
      <c r="F34" s="13">
        <v>1736107.9830000002</v>
      </c>
      <c r="G34" s="13"/>
      <c r="H34" s="13">
        <v>14678818.713</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6" t="s">
        <v>51</v>
      </c>
      <c r="B38" s="96"/>
      <c r="C38" s="96"/>
      <c r="D38" s="96"/>
      <c r="E38" s="96"/>
      <c r="F38" s="96"/>
      <c r="G38" s="96"/>
      <c r="H38" s="96"/>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49317346.329999998</v>
      </c>
      <c r="C41" s="13"/>
      <c r="D41" s="13">
        <v>11449363.560000001</v>
      </c>
      <c r="E41" s="13"/>
      <c r="F41" s="13">
        <v>38836466.140000001</v>
      </c>
      <c r="G41" s="13"/>
      <c r="H41" s="13">
        <v>50285829.700000003</v>
      </c>
    </row>
    <row r="42" spans="1:8" x14ac:dyDescent="0.2">
      <c r="A42" t="s">
        <v>2</v>
      </c>
      <c r="B42" s="13">
        <v>44622264.789999999</v>
      </c>
      <c r="C42" s="13"/>
      <c r="D42" s="13">
        <v>10381988.189999999</v>
      </c>
      <c r="E42" s="13"/>
      <c r="F42" s="13">
        <v>35105131.789999999</v>
      </c>
      <c r="G42" s="13"/>
      <c r="H42" s="13">
        <v>45487119.979999997</v>
      </c>
    </row>
    <row r="43" spans="1:8" x14ac:dyDescent="0.2">
      <c r="A43" t="s">
        <v>0</v>
      </c>
      <c r="B43" s="13">
        <v>16619.13</v>
      </c>
      <c r="C43" s="13"/>
      <c r="D43" s="13">
        <v>20216.91</v>
      </c>
      <c r="E43" s="13"/>
      <c r="F43" s="13">
        <v>2262</v>
      </c>
      <c r="G43" s="13"/>
      <c r="H43" s="13">
        <v>22478.91</v>
      </c>
    </row>
    <row r="44" spans="1:8" x14ac:dyDescent="0.2">
      <c r="A44" t="s">
        <v>31</v>
      </c>
      <c r="B44" s="13">
        <v>4678462.41</v>
      </c>
      <c r="C44" s="13"/>
      <c r="D44" s="13">
        <v>1047158.46</v>
      </c>
      <c r="E44" s="13"/>
      <c r="F44" s="13">
        <v>3729072.35</v>
      </c>
      <c r="G44" s="13"/>
      <c r="H44" s="13">
        <v>4776230.8099999996</v>
      </c>
    </row>
    <row r="45" spans="1:8" x14ac:dyDescent="0.2">
      <c r="A45" t="s">
        <v>25</v>
      </c>
      <c r="B45" s="13">
        <v>2573154.3254999998</v>
      </c>
      <c r="C45" s="13"/>
      <c r="D45" s="13">
        <v>575937.15300000005</v>
      </c>
      <c r="E45" s="13"/>
      <c r="F45" s="13">
        <v>2050989.7925000002</v>
      </c>
      <c r="G45" s="13"/>
      <c r="H45" s="13">
        <v>2626926.9454999999</v>
      </c>
    </row>
    <row r="46" spans="1:8" x14ac:dyDescent="0.2">
      <c r="A46" t="s">
        <v>32</v>
      </c>
      <c r="B46" s="13">
        <v>2105308.0844999999</v>
      </c>
      <c r="C46" s="13"/>
      <c r="D46" s="13">
        <v>471221.30699999997</v>
      </c>
      <c r="E46" s="13"/>
      <c r="F46" s="13">
        <v>1678082.5575000001</v>
      </c>
      <c r="G46" s="13"/>
      <c r="H46" s="13">
        <v>2149303.8644999997</v>
      </c>
    </row>
    <row r="47" spans="1:8" x14ac:dyDescent="0.2">
      <c r="A47" t="s">
        <v>5</v>
      </c>
      <c r="B47" s="26">
        <v>2000</v>
      </c>
      <c r="C47" s="13"/>
      <c r="D47" s="13"/>
      <c r="E47" s="13"/>
      <c r="F47" s="13"/>
      <c r="G47" s="13"/>
      <c r="H47" s="13"/>
    </row>
    <row r="48" spans="1:8" x14ac:dyDescent="0.2">
      <c r="B48" s="26"/>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206695372.43000001</v>
      </c>
      <c r="C51" s="13"/>
      <c r="D51" s="13">
        <v>573399175.81999993</v>
      </c>
      <c r="E51" s="13"/>
      <c r="F51" s="13">
        <v>149801976.23000002</v>
      </c>
      <c r="G51" s="13"/>
      <c r="H51" s="13">
        <v>1203707635.8499999</v>
      </c>
    </row>
    <row r="52" spans="1:8" x14ac:dyDescent="0.2">
      <c r="A52" t="s">
        <v>2</v>
      </c>
      <c r="B52" s="13">
        <v>187298975.19000003</v>
      </c>
      <c r="C52" s="13"/>
      <c r="D52" s="13">
        <v>520352754.31000012</v>
      </c>
      <c r="E52" s="13"/>
      <c r="F52" s="13">
        <v>135671672.90000001</v>
      </c>
      <c r="G52" s="13"/>
      <c r="H52" s="13">
        <v>1092006514.8600001</v>
      </c>
    </row>
    <row r="53" spans="1:8" x14ac:dyDescent="0.2">
      <c r="A53" t="s">
        <v>0</v>
      </c>
      <c r="B53" s="13">
        <v>53688.13</v>
      </c>
      <c r="C53" s="13"/>
      <c r="D53" s="13">
        <v>293559.65999999997</v>
      </c>
      <c r="E53" s="13"/>
      <c r="F53" s="13">
        <v>27643.25</v>
      </c>
      <c r="G53" s="13"/>
      <c r="H53" s="13">
        <v>466375.91</v>
      </c>
    </row>
    <row r="54" spans="1:8" x14ac:dyDescent="0.2">
      <c r="A54" t="s">
        <v>30</v>
      </c>
      <c r="B54" s="13">
        <v>0</v>
      </c>
      <c r="C54" s="13"/>
      <c r="D54" s="13">
        <v>0</v>
      </c>
      <c r="E54" s="13"/>
      <c r="F54" s="13">
        <v>0</v>
      </c>
      <c r="G54" s="13"/>
      <c r="H54" s="13">
        <v>199152.03</v>
      </c>
    </row>
    <row r="55" spans="1:8" x14ac:dyDescent="0.2">
      <c r="A55" t="s">
        <v>31</v>
      </c>
      <c r="B55" s="13">
        <v>19342709.109999996</v>
      </c>
      <c r="C55" s="13"/>
      <c r="D55" s="13">
        <v>52752861.849999994</v>
      </c>
      <c r="E55" s="13"/>
      <c r="F55" s="13">
        <v>14102660.080000002</v>
      </c>
      <c r="G55" s="13"/>
      <c r="H55" s="13">
        <v>111433897.10999998</v>
      </c>
    </row>
    <row r="56" spans="1:8" x14ac:dyDescent="0.2">
      <c r="A56" t="s">
        <v>25</v>
      </c>
      <c r="B56" s="13">
        <v>10638490.010499999</v>
      </c>
      <c r="C56" s="13"/>
      <c r="D56" s="13">
        <v>29014074.017499998</v>
      </c>
      <c r="E56" s="13"/>
      <c r="F56" s="13">
        <v>7756463.0440000016</v>
      </c>
      <c r="G56" s="13"/>
      <c r="H56" s="13">
        <v>61288643.410499997</v>
      </c>
    </row>
    <row r="57" spans="1:8" x14ac:dyDescent="0.2">
      <c r="A57" t="s">
        <v>32</v>
      </c>
      <c r="B57" s="13">
        <v>8704219.0994999986</v>
      </c>
      <c r="C57" s="13"/>
      <c r="D57" s="13">
        <v>23738787.8325</v>
      </c>
      <c r="E57" s="13"/>
      <c r="F57" s="13">
        <v>6346197.0360000012</v>
      </c>
      <c r="G57" s="13"/>
      <c r="H57" s="13">
        <v>50145253.699499995</v>
      </c>
    </row>
    <row r="58" spans="1:8" x14ac:dyDescent="0.2">
      <c r="A58" t="s">
        <v>5</v>
      </c>
      <c r="B58" s="26">
        <v>7929</v>
      </c>
    </row>
    <row r="61" spans="1:8" ht="93" customHeight="1" x14ac:dyDescent="0.2">
      <c r="A61" s="96" t="s">
        <v>54</v>
      </c>
      <c r="B61" s="96"/>
      <c r="C61" s="96"/>
      <c r="D61" s="96"/>
      <c r="E61" s="96"/>
      <c r="F61" s="96"/>
      <c r="G61" s="96"/>
      <c r="H61" s="96"/>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 sqref="A3"/>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53</v>
      </c>
      <c r="E4" s="10"/>
      <c r="F4" s="16" t="s">
        <v>28</v>
      </c>
    </row>
    <row r="5" spans="1:6" x14ac:dyDescent="0.2">
      <c r="A5" s="9"/>
      <c r="B5" s="11" t="s">
        <v>56</v>
      </c>
      <c r="C5" s="9"/>
      <c r="D5" s="11" t="s">
        <v>11</v>
      </c>
      <c r="F5" s="11" t="s">
        <v>8</v>
      </c>
    </row>
    <row r="7" spans="1:6" x14ac:dyDescent="0.2">
      <c r="A7" s="8" t="s">
        <v>3</v>
      </c>
      <c r="B7" s="8"/>
      <c r="C7" s="8"/>
    </row>
    <row r="8" spans="1:6" x14ac:dyDescent="0.2">
      <c r="A8" t="s">
        <v>1</v>
      </c>
      <c r="B8" s="13">
        <v>33950587.850000001</v>
      </c>
      <c r="C8" s="13"/>
      <c r="D8" s="13">
        <v>59711421.439999998</v>
      </c>
      <c r="E8" s="13"/>
      <c r="F8" s="13">
        <v>323685541.50000006</v>
      </c>
    </row>
    <row r="9" spans="1:6" x14ac:dyDescent="0.2">
      <c r="A9" t="s">
        <v>2</v>
      </c>
      <c r="B9" s="13">
        <v>30658480.18</v>
      </c>
      <c r="C9" s="13"/>
      <c r="D9" s="13">
        <v>53883795.990000002</v>
      </c>
      <c r="E9" s="13"/>
      <c r="F9" s="13">
        <v>292327327.62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3292107.67</v>
      </c>
      <c r="C12" s="13"/>
      <c r="D12" s="13">
        <v>5827625.4500000002</v>
      </c>
      <c r="E12" s="13"/>
      <c r="F12" s="13">
        <v>31550955.91</v>
      </c>
    </row>
    <row r="13" spans="1:6" x14ac:dyDescent="0.2">
      <c r="A13" t="s">
        <v>25</v>
      </c>
      <c r="B13" s="13">
        <v>1810659.2185000011</v>
      </c>
      <c r="C13" s="13"/>
      <c r="D13" s="13">
        <v>3205193.9975000005</v>
      </c>
      <c r="E13" s="13"/>
      <c r="F13" s="13">
        <v>17353025.750500001</v>
      </c>
    </row>
    <row r="14" spans="1:6" x14ac:dyDescent="0.2">
      <c r="A14" t="s">
        <v>32</v>
      </c>
      <c r="B14" s="13">
        <v>1481448.4515000009</v>
      </c>
      <c r="C14" s="13"/>
      <c r="D14" s="13">
        <v>2622431.4525000001</v>
      </c>
      <c r="E14" s="13"/>
      <c r="F14" s="13">
        <v>14197930.159500001</v>
      </c>
    </row>
    <row r="15" spans="1:6" x14ac:dyDescent="0.2">
      <c r="A15" t="s">
        <v>5</v>
      </c>
      <c r="B15" s="13">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57562110.299999997</v>
      </c>
      <c r="C19" s="13"/>
      <c r="D19" s="13">
        <v>102838622.63</v>
      </c>
      <c r="E19" s="13"/>
      <c r="F19" s="13">
        <v>581092965.43999994</v>
      </c>
    </row>
    <row r="20" spans="1:6" x14ac:dyDescent="0.2">
      <c r="A20" t="s">
        <v>2</v>
      </c>
      <c r="B20" s="13">
        <v>52441899.619999997</v>
      </c>
      <c r="C20" s="13"/>
      <c r="D20" s="13">
        <v>93714162.49000001</v>
      </c>
      <c r="E20" s="13"/>
      <c r="F20" s="13">
        <v>529758434.84000003</v>
      </c>
    </row>
    <row r="21" spans="1:6" x14ac:dyDescent="0.2">
      <c r="A21" t="s">
        <v>0</v>
      </c>
      <c r="B21" s="13">
        <v>48484</v>
      </c>
      <c r="C21" s="13"/>
      <c r="D21" s="13">
        <v>72681.25</v>
      </c>
      <c r="E21" s="13"/>
      <c r="F21" s="13">
        <v>483583</v>
      </c>
    </row>
    <row r="22" spans="1:6" x14ac:dyDescent="0.2">
      <c r="A22" t="s">
        <v>31</v>
      </c>
      <c r="B22" s="13">
        <v>5071726.68</v>
      </c>
      <c r="C22" s="13"/>
      <c r="D22" s="13">
        <v>9051778.889999995</v>
      </c>
      <c r="E22" s="13"/>
      <c r="F22" s="13">
        <v>50850947.600000001</v>
      </c>
    </row>
    <row r="23" spans="1:6" x14ac:dyDescent="0.2">
      <c r="A23" t="s">
        <v>25</v>
      </c>
      <c r="B23" s="13">
        <v>2789449.6740000001</v>
      </c>
      <c r="C23" s="13"/>
      <c r="D23" s="13">
        <v>4978478.3894999977</v>
      </c>
      <c r="E23" s="13"/>
      <c r="F23" s="13">
        <v>27968021.180000003</v>
      </c>
    </row>
    <row r="24" spans="1:6" x14ac:dyDescent="0.2">
      <c r="A24" t="s">
        <v>32</v>
      </c>
      <c r="B24" s="13">
        <v>2282277.0060000001</v>
      </c>
      <c r="C24" s="13"/>
      <c r="D24" s="13">
        <v>4073300.5004999978</v>
      </c>
      <c r="E24" s="13"/>
      <c r="F24" s="13">
        <v>22882926.420000002</v>
      </c>
    </row>
    <row r="25" spans="1:6" x14ac:dyDescent="0.2">
      <c r="A25" t="s">
        <v>5</v>
      </c>
      <c r="B25" s="13">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58043229.390000001</v>
      </c>
      <c r="C29" s="13"/>
      <c r="D29" s="13">
        <v>97971393.559999987</v>
      </c>
      <c r="E29" s="13"/>
      <c r="F29" s="13">
        <v>398199226.75</v>
      </c>
    </row>
    <row r="30" spans="1:6" x14ac:dyDescent="0.2">
      <c r="A30" t="s">
        <v>2</v>
      </c>
      <c r="B30" s="13">
        <v>52489751.630000003</v>
      </c>
      <c r="C30" s="13"/>
      <c r="D30" s="13">
        <v>88558714.060000002</v>
      </c>
      <c r="E30" s="13"/>
      <c r="F30" s="13">
        <v>360023763.85000002</v>
      </c>
    </row>
    <row r="31" spans="1:6" x14ac:dyDescent="0.2">
      <c r="A31" t="s">
        <v>0</v>
      </c>
      <c r="B31" s="13">
        <v>153662.75</v>
      </c>
      <c r="C31" s="13"/>
      <c r="D31" s="13">
        <v>154846.75</v>
      </c>
      <c r="E31" s="13"/>
      <c r="F31" s="13">
        <v>156050.75</v>
      </c>
    </row>
    <row r="32" spans="1:6" x14ac:dyDescent="0.2">
      <c r="A32" t="s">
        <v>31</v>
      </c>
      <c r="B32" s="13">
        <v>5399815.0099999979</v>
      </c>
      <c r="C32" s="13"/>
      <c r="D32" s="13">
        <v>9257832.7500000019</v>
      </c>
      <c r="E32" s="13"/>
      <c r="F32" s="13">
        <v>38019412.149999999</v>
      </c>
    </row>
    <row r="33" spans="1:6" x14ac:dyDescent="0.2">
      <c r="A33" t="s">
        <v>25</v>
      </c>
      <c r="B33" s="13">
        <v>2969898.255499999</v>
      </c>
      <c r="C33" s="13"/>
      <c r="D33" s="13">
        <v>5091808.0125000011</v>
      </c>
      <c r="E33" s="13"/>
      <c r="F33" s="13">
        <v>20910676.682500001</v>
      </c>
    </row>
    <row r="34" spans="1:6" x14ac:dyDescent="0.2">
      <c r="A34" t="s">
        <v>32</v>
      </c>
      <c r="B34" s="13">
        <v>2429916.7544999993</v>
      </c>
      <c r="C34" s="13"/>
      <c r="D34" s="13">
        <v>4166024.7375000007</v>
      </c>
      <c r="E34" s="13"/>
      <c r="F34" s="13">
        <v>17108735.467500001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v>50018186.170000002</v>
      </c>
      <c r="C41" s="13"/>
      <c r="D41" s="13">
        <v>88854652.309999987</v>
      </c>
      <c r="E41" s="13"/>
      <c r="F41" s="13">
        <v>100304015.86999999</v>
      </c>
    </row>
    <row r="42" spans="1:6" x14ac:dyDescent="0.2">
      <c r="A42" t="s">
        <v>2</v>
      </c>
      <c r="B42" s="13">
        <v>45401071.920000002</v>
      </c>
      <c r="C42" s="13"/>
      <c r="D42" s="13">
        <v>80506203.709999993</v>
      </c>
      <c r="E42" s="13"/>
      <c r="F42" s="13">
        <v>90888191.899999991</v>
      </c>
    </row>
    <row r="43" spans="1:6" x14ac:dyDescent="0.2">
      <c r="A43" t="s">
        <v>0</v>
      </c>
      <c r="B43" s="13">
        <v>6128</v>
      </c>
      <c r="C43" s="13"/>
      <c r="D43" s="13">
        <v>8390</v>
      </c>
      <c r="E43" s="13"/>
      <c r="F43" s="13">
        <v>28606.91</v>
      </c>
    </row>
    <row r="44" spans="1:6" x14ac:dyDescent="0.2">
      <c r="A44" t="s">
        <v>31</v>
      </c>
      <c r="B44" s="13">
        <v>4610986.25</v>
      </c>
      <c r="C44" s="13"/>
      <c r="D44" s="13">
        <v>8340058.6000000034</v>
      </c>
      <c r="E44" s="13"/>
      <c r="F44" s="13">
        <v>9387217.0600000042</v>
      </c>
    </row>
    <row r="45" spans="1:6" x14ac:dyDescent="0.2">
      <c r="A45" t="s">
        <v>25</v>
      </c>
      <c r="B45" s="13">
        <v>2536042.4375</v>
      </c>
      <c r="C45" s="13"/>
      <c r="D45" s="13">
        <v>4587032.2300000004</v>
      </c>
      <c r="E45" s="13"/>
      <c r="F45" s="13">
        <v>5162969.3830000032</v>
      </c>
    </row>
    <row r="46" spans="1:6" x14ac:dyDescent="0.2">
      <c r="A46" t="s">
        <v>32</v>
      </c>
      <c r="B46" s="13">
        <v>2074943.8125</v>
      </c>
      <c r="C46" s="13"/>
      <c r="D46" s="13">
        <v>3753026.37</v>
      </c>
      <c r="E46" s="13"/>
      <c r="F46" s="13">
        <v>4224247.677000002</v>
      </c>
    </row>
    <row r="47" spans="1:6" x14ac:dyDescent="0.2">
      <c r="A47" t="s">
        <v>5</v>
      </c>
      <c r="B47" s="13">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199574113.71000001</v>
      </c>
      <c r="C51" s="13"/>
      <c r="D51" s="13">
        <v>349376089.94000006</v>
      </c>
      <c r="E51" s="13"/>
      <c r="F51" s="13">
        <v>1403281749.5599999</v>
      </c>
    </row>
    <row r="52" spans="1:6" x14ac:dyDescent="0.2">
      <c r="A52" t="s">
        <v>2</v>
      </c>
      <c r="B52" s="13">
        <v>180991203.34999999</v>
      </c>
      <c r="C52" s="13"/>
      <c r="D52" s="13">
        <v>316662876.24999994</v>
      </c>
      <c r="E52" s="13"/>
      <c r="F52" s="13">
        <v>1272997718.21</v>
      </c>
    </row>
    <row r="53" spans="1:6" x14ac:dyDescent="0.2">
      <c r="A53" t="s">
        <v>0</v>
      </c>
      <c r="B53" s="13">
        <v>208274.75</v>
      </c>
      <c r="C53" s="13"/>
      <c r="D53" s="13">
        <v>235918</v>
      </c>
      <c r="E53" s="13"/>
      <c r="F53" s="13">
        <v>674650.66</v>
      </c>
    </row>
    <row r="54" spans="1:6" x14ac:dyDescent="0.2">
      <c r="A54" t="s">
        <v>30</v>
      </c>
      <c r="B54" s="13">
        <v>0</v>
      </c>
      <c r="C54" s="13"/>
      <c r="D54" s="13">
        <v>0</v>
      </c>
      <c r="E54" s="13"/>
      <c r="F54" s="13">
        <v>199152.03</v>
      </c>
    </row>
    <row r="55" spans="1:6" x14ac:dyDescent="0.2">
      <c r="A55" t="s">
        <v>31</v>
      </c>
      <c r="B55" s="13">
        <v>18374635.609999999</v>
      </c>
      <c r="C55" s="13"/>
      <c r="D55" s="13">
        <v>32477295.689999998</v>
      </c>
      <c r="E55" s="13"/>
      <c r="F55" s="13">
        <v>129808532.71999998</v>
      </c>
    </row>
    <row r="56" spans="1:6" x14ac:dyDescent="0.2">
      <c r="A56" t="s">
        <v>25</v>
      </c>
      <c r="B56" s="13">
        <v>10106049.5855</v>
      </c>
      <c r="C56" s="13"/>
      <c r="D56" s="13">
        <v>17862512.629500002</v>
      </c>
      <c r="E56" s="13"/>
      <c r="F56" s="13">
        <v>71394692.995999992</v>
      </c>
    </row>
    <row r="57" spans="1:6" x14ac:dyDescent="0.2">
      <c r="A57" t="s">
        <v>32</v>
      </c>
      <c r="B57" s="13">
        <v>8268586.0245000003</v>
      </c>
      <c r="C57" s="13"/>
      <c r="D57" s="13">
        <v>14614783.0605</v>
      </c>
      <c r="E57" s="13"/>
      <c r="F57" s="13">
        <v>58413839.723999992</v>
      </c>
    </row>
    <row r="58" spans="1:6" x14ac:dyDescent="0.2">
      <c r="A58" t="s">
        <v>5</v>
      </c>
      <c r="B58" s="26">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9.140625" style="1"/>
  </cols>
  <sheetData>
    <row r="1" spans="1:7" ht="60.75" customHeight="1" x14ac:dyDescent="0.2">
      <c r="A1" s="91"/>
      <c r="B1" s="91"/>
      <c r="C1" s="91"/>
      <c r="D1" s="91"/>
      <c r="E1" s="91"/>
      <c r="F1" s="91"/>
    </row>
    <row r="2" spans="1:7" ht="26.25" customHeight="1" x14ac:dyDescent="0.25">
      <c r="A2" s="92" t="s">
        <v>22</v>
      </c>
      <c r="B2" s="93"/>
      <c r="C2" s="93"/>
      <c r="D2" s="93"/>
      <c r="E2" s="93"/>
      <c r="F2" s="93"/>
    </row>
    <row r="3" spans="1:7" ht="26.25" customHeight="1" x14ac:dyDescent="0.2"/>
    <row r="4" spans="1:7" x14ac:dyDescent="0.2">
      <c r="B4" s="10"/>
      <c r="C4" s="10"/>
      <c r="D4" s="12" t="s">
        <v>14</v>
      </c>
      <c r="E4" s="10"/>
      <c r="F4" s="12" t="s">
        <v>13</v>
      </c>
    </row>
    <row r="5" spans="1:7" x14ac:dyDescent="0.2">
      <c r="A5" s="9"/>
      <c r="B5" s="9" t="s">
        <v>19</v>
      </c>
      <c r="C5" s="9"/>
      <c r="D5" s="11" t="s">
        <v>11</v>
      </c>
      <c r="F5" s="11" t="s">
        <v>8</v>
      </c>
      <c r="G5" s="2"/>
    </row>
    <row r="7" spans="1:7" x14ac:dyDescent="0.2">
      <c r="A7" s="8" t="s">
        <v>3</v>
      </c>
      <c r="B7" s="8"/>
      <c r="C7" s="8"/>
    </row>
    <row r="8" spans="1:7" x14ac:dyDescent="0.2">
      <c r="A8" t="s">
        <v>1</v>
      </c>
      <c r="B8" s="13">
        <v>1257525.01</v>
      </c>
      <c r="D8" s="13">
        <v>1257525.01</v>
      </c>
      <c r="F8" s="13">
        <v>1257525.01</v>
      </c>
    </row>
    <row r="9" spans="1:7" x14ac:dyDescent="0.2">
      <c r="A9" t="s">
        <v>2</v>
      </c>
      <c r="B9" s="13">
        <v>1162475.53</v>
      </c>
      <c r="D9" s="13">
        <v>1162475.53</v>
      </c>
      <c r="F9" s="13">
        <v>1162475.53</v>
      </c>
    </row>
    <row r="10" spans="1:7" x14ac:dyDescent="0.2">
      <c r="A10" t="s">
        <v>0</v>
      </c>
      <c r="B10" s="13">
        <v>0</v>
      </c>
      <c r="D10" s="13">
        <v>0</v>
      </c>
      <c r="F10" s="13">
        <v>0</v>
      </c>
    </row>
    <row r="11" spans="1:7" x14ac:dyDescent="0.2">
      <c r="A11" t="s">
        <v>31</v>
      </c>
      <c r="B11" s="13">
        <f>+B8-B9-B10</f>
        <v>95049.479999999981</v>
      </c>
      <c r="D11" s="13">
        <f>+D8-D9-D10</f>
        <v>95049.479999999981</v>
      </c>
      <c r="F11" s="13">
        <f>+F8-F9-F10</f>
        <v>95049.479999999981</v>
      </c>
    </row>
    <row r="12" spans="1:7" x14ac:dyDescent="0.2">
      <c r="A12" t="s">
        <v>25</v>
      </c>
      <c r="B12" s="13">
        <v>52277.213999999993</v>
      </c>
      <c r="D12" s="13">
        <v>52277.213999999993</v>
      </c>
      <c r="F12" s="13">
        <v>52277.213999999993</v>
      </c>
    </row>
    <row r="13" spans="1:7" x14ac:dyDescent="0.2">
      <c r="A13" t="s">
        <v>32</v>
      </c>
      <c r="B13" s="13">
        <v>42772.265999999996</v>
      </c>
      <c r="D13" s="13">
        <v>42772.265999999996</v>
      </c>
      <c r="F13" s="13">
        <v>42772.265999999996</v>
      </c>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row r="21" spans="1:1" x14ac:dyDescent="0.2">
      <c r="A21" s="24" t="s">
        <v>39</v>
      </c>
    </row>
  </sheetData>
  <mergeCells count="2">
    <mergeCell ref="A1:F1"/>
    <mergeCell ref="A2:F2"/>
  </mergeCells>
  <phoneticPr fontId="5" type="noConversion"/>
  <pageMargins left="0.75" right="0.75" top="1" bottom="1" header="0.5" footer="0.5"/>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53</v>
      </c>
      <c r="E4" s="10"/>
      <c r="F4" s="16" t="s">
        <v>28</v>
      </c>
    </row>
    <row r="5" spans="1:6" x14ac:dyDescent="0.2">
      <c r="A5" s="9"/>
      <c r="B5" s="11" t="s">
        <v>57</v>
      </c>
      <c r="C5" s="9"/>
      <c r="D5" s="11" t="s">
        <v>11</v>
      </c>
      <c r="F5" s="11" t="s">
        <v>8</v>
      </c>
    </row>
    <row r="7" spans="1:6" x14ac:dyDescent="0.2">
      <c r="A7" s="8" t="s">
        <v>3</v>
      </c>
      <c r="B7" s="8"/>
      <c r="C7" s="8"/>
    </row>
    <row r="8" spans="1:6" x14ac:dyDescent="0.2">
      <c r="A8" t="s">
        <v>1</v>
      </c>
      <c r="B8" s="13">
        <v>29179714.770000003</v>
      </c>
      <c r="C8" s="13"/>
      <c r="D8" s="13">
        <v>88891136.209999993</v>
      </c>
      <c r="E8" s="13"/>
      <c r="F8" s="13">
        <v>352865256.27000004</v>
      </c>
    </row>
    <row r="9" spans="1:6" x14ac:dyDescent="0.2">
      <c r="A9" t="s">
        <v>2</v>
      </c>
      <c r="B9" s="13">
        <v>26312101.600000001</v>
      </c>
      <c r="C9" s="13"/>
      <c r="D9" s="13">
        <v>80195897.590000004</v>
      </c>
      <c r="E9" s="13"/>
      <c r="F9" s="13">
        <v>318639429.22000003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2867613.17</v>
      </c>
      <c r="C12" s="13"/>
      <c r="D12" s="13">
        <v>8695238.620000001</v>
      </c>
      <c r="E12" s="13"/>
      <c r="F12" s="13">
        <v>34418569.079999998</v>
      </c>
    </row>
    <row r="13" spans="1:6" x14ac:dyDescent="0.2">
      <c r="A13" t="s">
        <v>25</v>
      </c>
      <c r="B13" s="13">
        <v>1577187.243500001</v>
      </c>
      <c r="C13" s="13"/>
      <c r="D13" s="13">
        <v>4782381.2410000013</v>
      </c>
      <c r="E13" s="13"/>
      <c r="F13" s="13">
        <v>18930212.993999999</v>
      </c>
    </row>
    <row r="14" spans="1:6" x14ac:dyDescent="0.2">
      <c r="A14" t="s">
        <v>32</v>
      </c>
      <c r="B14" s="13">
        <v>1290425.9265000008</v>
      </c>
      <c r="C14" s="13"/>
      <c r="D14" s="13">
        <v>3912857.3790000007</v>
      </c>
      <c r="E14" s="13"/>
      <c r="F14" s="13">
        <v>15488356.085999999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51030288.560000002</v>
      </c>
      <c r="C19" s="13"/>
      <c r="D19" s="13">
        <v>153868911.19</v>
      </c>
      <c r="E19" s="13"/>
      <c r="F19" s="13">
        <v>632123254</v>
      </c>
    </row>
    <row r="20" spans="1:6" x14ac:dyDescent="0.2">
      <c r="A20" t="s">
        <v>2</v>
      </c>
      <c r="B20" s="13">
        <v>46412530.520000003</v>
      </c>
      <c r="C20" s="13"/>
      <c r="D20" s="13">
        <v>140126693.01000002</v>
      </c>
      <c r="E20" s="13"/>
      <c r="F20" s="13">
        <v>576170965.36000001</v>
      </c>
    </row>
    <row r="21" spans="1:6" x14ac:dyDescent="0.2">
      <c r="A21" t="s">
        <v>0</v>
      </c>
      <c r="B21" s="13">
        <v>28515.25</v>
      </c>
      <c r="C21" s="13"/>
      <c r="D21" s="13">
        <v>101196.5</v>
      </c>
      <c r="E21" s="13"/>
      <c r="F21" s="13">
        <v>512098.25</v>
      </c>
    </row>
    <row r="22" spans="1:6" x14ac:dyDescent="0.2">
      <c r="A22" t="s">
        <v>31</v>
      </c>
      <c r="B22" s="13">
        <v>4589242.79</v>
      </c>
      <c r="C22" s="13"/>
      <c r="D22" s="13">
        <v>13641021.679999992</v>
      </c>
      <c r="E22" s="13"/>
      <c r="F22" s="13">
        <v>55440190.390000001</v>
      </c>
    </row>
    <row r="23" spans="1:6" x14ac:dyDescent="0.2">
      <c r="A23" t="s">
        <v>25</v>
      </c>
      <c r="B23" s="13">
        <v>2524083.5344999996</v>
      </c>
      <c r="C23" s="13"/>
      <c r="D23" s="13">
        <v>7502561.9239999959</v>
      </c>
      <c r="E23" s="13"/>
      <c r="F23" s="13">
        <v>30492104.714500003</v>
      </c>
    </row>
    <row r="24" spans="1:6" x14ac:dyDescent="0.2">
      <c r="A24" t="s">
        <v>32</v>
      </c>
      <c r="B24" s="13">
        <v>2065159.2554999997</v>
      </c>
      <c r="C24" s="13"/>
      <c r="D24" s="13">
        <v>6138459.7559999963</v>
      </c>
      <c r="E24" s="13"/>
      <c r="F24" s="13">
        <v>24948085.675500002</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50989618.950000003</v>
      </c>
      <c r="C29" s="13"/>
      <c r="D29" s="13">
        <v>148961012.50999999</v>
      </c>
      <c r="E29" s="13"/>
      <c r="F29" s="13">
        <v>449188845.69999999</v>
      </c>
    </row>
    <row r="30" spans="1:6" x14ac:dyDescent="0.2">
      <c r="A30" t="s">
        <v>2</v>
      </c>
      <c r="B30" s="13">
        <v>46116254.060000002</v>
      </c>
      <c r="C30" s="13"/>
      <c r="D30" s="13">
        <v>134674968.12</v>
      </c>
      <c r="E30" s="13"/>
      <c r="F30" s="13">
        <v>406140017.91000003</v>
      </c>
    </row>
    <row r="31" spans="1:6" x14ac:dyDescent="0.2">
      <c r="A31" t="s">
        <v>0</v>
      </c>
      <c r="B31" s="13">
        <v>99431.25</v>
      </c>
      <c r="C31" s="13"/>
      <c r="D31" s="13">
        <v>254278</v>
      </c>
      <c r="E31" s="13"/>
      <c r="F31" s="13">
        <v>255482</v>
      </c>
    </row>
    <row r="32" spans="1:6" x14ac:dyDescent="0.2">
      <c r="A32" t="s">
        <v>31</v>
      </c>
      <c r="B32" s="13">
        <v>4773933.6399999997</v>
      </c>
      <c r="C32" s="13"/>
      <c r="D32" s="13">
        <v>14031766.390000002</v>
      </c>
      <c r="E32" s="13"/>
      <c r="F32" s="13">
        <v>42793345.789999999</v>
      </c>
    </row>
    <row r="33" spans="1:6" x14ac:dyDescent="0.2">
      <c r="A33" t="s">
        <v>25</v>
      </c>
      <c r="B33" s="13">
        <v>2625663.5020000003</v>
      </c>
      <c r="C33" s="13"/>
      <c r="D33" s="13">
        <v>7717471.5145000024</v>
      </c>
      <c r="E33" s="13"/>
      <c r="F33" s="13">
        <v>23536340.184500001</v>
      </c>
    </row>
    <row r="34" spans="1:6" x14ac:dyDescent="0.2">
      <c r="A34" t="s">
        <v>32</v>
      </c>
      <c r="B34" s="13">
        <v>2148270.1380000003</v>
      </c>
      <c r="C34" s="13"/>
      <c r="D34" s="13">
        <v>6314294.875500001</v>
      </c>
      <c r="E34" s="13"/>
      <c r="F34" s="13">
        <v>19257005.605500001</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v>41679819.189999998</v>
      </c>
      <c r="C41" s="13"/>
      <c r="D41" s="13">
        <v>130534471.49999999</v>
      </c>
      <c r="E41" s="13"/>
      <c r="F41" s="13">
        <v>141983835.05999997</v>
      </c>
    </row>
    <row r="42" spans="1:6" x14ac:dyDescent="0.2">
      <c r="A42" t="s">
        <v>2</v>
      </c>
      <c r="B42" s="13">
        <v>37851218.490000002</v>
      </c>
      <c r="C42" s="13"/>
      <c r="D42" s="13">
        <v>118357422.2</v>
      </c>
      <c r="E42" s="13"/>
      <c r="F42" s="13">
        <v>128739410.39</v>
      </c>
    </row>
    <row r="43" spans="1:6" x14ac:dyDescent="0.2">
      <c r="A43" t="s">
        <v>0</v>
      </c>
      <c r="B43" s="13">
        <v>10679</v>
      </c>
      <c r="C43" s="13"/>
      <c r="D43" s="13">
        <v>19069</v>
      </c>
      <c r="E43" s="13"/>
      <c r="F43" s="13">
        <v>39285.910000000003</v>
      </c>
    </row>
    <row r="44" spans="1:6" x14ac:dyDescent="0.2">
      <c r="A44" t="s">
        <v>31</v>
      </c>
      <c r="B44" s="13">
        <v>3817921.7</v>
      </c>
      <c r="C44" s="13"/>
      <c r="D44" s="13">
        <v>12157980.300000003</v>
      </c>
      <c r="E44" s="13"/>
      <c r="F44" s="13">
        <v>13205138.760000004</v>
      </c>
    </row>
    <row r="45" spans="1:6" x14ac:dyDescent="0.2">
      <c r="A45" t="s">
        <v>25</v>
      </c>
      <c r="B45" s="13">
        <v>2099856.9349999977</v>
      </c>
      <c r="C45" s="13"/>
      <c r="D45" s="13">
        <v>6686889.1650000019</v>
      </c>
      <c r="E45" s="13"/>
      <c r="F45" s="13">
        <v>7262826.3180000028</v>
      </c>
    </row>
    <row r="46" spans="1:6" x14ac:dyDescent="0.2">
      <c r="A46" t="s">
        <v>32</v>
      </c>
      <c r="B46" s="13">
        <v>1718064.764999998</v>
      </c>
      <c r="C46" s="13"/>
      <c r="D46" s="13">
        <v>5471091.1350000016</v>
      </c>
      <c r="E46" s="13"/>
      <c r="F46" s="13">
        <v>5942312.4420000017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172879441.47</v>
      </c>
      <c r="C51" s="13"/>
      <c r="D51" s="13">
        <v>522255531.41000003</v>
      </c>
      <c r="E51" s="13"/>
      <c r="F51" s="13">
        <v>1576161191.03</v>
      </c>
    </row>
    <row r="52" spans="1:6" x14ac:dyDescent="0.2">
      <c r="A52" t="s">
        <v>2</v>
      </c>
      <c r="B52" s="13">
        <v>156692104.67000002</v>
      </c>
      <c r="C52" s="13"/>
      <c r="D52" s="13">
        <v>473354980.91999996</v>
      </c>
      <c r="E52" s="13"/>
      <c r="F52" s="13">
        <v>1429689822.8800001</v>
      </c>
    </row>
    <row r="53" spans="1:6" x14ac:dyDescent="0.2">
      <c r="A53" t="s">
        <v>0</v>
      </c>
      <c r="B53" s="13">
        <v>138625.5</v>
      </c>
      <c r="C53" s="13"/>
      <c r="D53" s="13">
        <v>374543.5</v>
      </c>
      <c r="E53" s="13"/>
      <c r="F53" s="13">
        <v>813276.16000000003</v>
      </c>
    </row>
    <row r="54" spans="1:6" x14ac:dyDescent="0.2">
      <c r="A54" t="s">
        <v>30</v>
      </c>
      <c r="B54" s="13">
        <v>0</v>
      </c>
      <c r="C54" s="13"/>
      <c r="D54" s="13">
        <v>0</v>
      </c>
      <c r="E54" s="13"/>
      <c r="F54" s="13">
        <v>199152.03</v>
      </c>
    </row>
    <row r="55" spans="1:6" x14ac:dyDescent="0.2">
      <c r="A55" t="s">
        <v>31</v>
      </c>
      <c r="B55" s="13">
        <v>16048711.299999997</v>
      </c>
      <c r="C55" s="13"/>
      <c r="D55" s="13">
        <v>48526006.989999995</v>
      </c>
      <c r="E55" s="13"/>
      <c r="F55" s="13">
        <v>145857244.01999998</v>
      </c>
    </row>
    <row r="56" spans="1:6" x14ac:dyDescent="0.2">
      <c r="A56" t="s">
        <v>25</v>
      </c>
      <c r="B56" s="13">
        <v>8826791.2149999999</v>
      </c>
      <c r="C56" s="13"/>
      <c r="D56" s="13">
        <v>26689303.844499998</v>
      </c>
      <c r="E56" s="13"/>
      <c r="F56" s="13">
        <v>80221484.210999995</v>
      </c>
    </row>
    <row r="57" spans="1:6" x14ac:dyDescent="0.2">
      <c r="A57" t="s">
        <v>32</v>
      </c>
      <c r="B57" s="13">
        <v>7221920.084999999</v>
      </c>
      <c r="C57" s="13"/>
      <c r="D57" s="13">
        <v>21836703.145499997</v>
      </c>
      <c r="E57" s="13"/>
      <c r="F57" s="13">
        <v>65635759.808999993</v>
      </c>
    </row>
    <row r="58" spans="1:6" x14ac:dyDescent="0.2">
      <c r="A58" t="s">
        <v>5</v>
      </c>
      <c r="B58" s="26">
        <v>7929</v>
      </c>
    </row>
    <row r="59" spans="1:6" x14ac:dyDescent="0.2">
      <c r="B59" s="28"/>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pageSetup orientation="portrait" r:id="rId1"/>
  <headerFooter alignWithMargins="0"/>
  <rowBreaks count="1" manualBreakCount="1">
    <brk id="39"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53</v>
      </c>
      <c r="E4" s="10"/>
      <c r="F4" s="16" t="s">
        <v>28</v>
      </c>
    </row>
    <row r="5" spans="1:6" x14ac:dyDescent="0.2">
      <c r="A5" s="9"/>
      <c r="B5" s="11" t="s">
        <v>58</v>
      </c>
      <c r="C5" s="9"/>
      <c r="D5" s="11" t="s">
        <v>11</v>
      </c>
      <c r="F5" s="11" t="s">
        <v>8</v>
      </c>
    </row>
    <row r="7" spans="1:6" x14ac:dyDescent="0.2">
      <c r="A7" s="8" t="s">
        <v>3</v>
      </c>
      <c r="B7" s="8"/>
      <c r="C7" s="8"/>
    </row>
    <row r="8" spans="1:6" x14ac:dyDescent="0.2">
      <c r="A8" t="s">
        <v>1</v>
      </c>
      <c r="B8" s="13">
        <v>35433076.449999996</v>
      </c>
      <c r="C8" s="13"/>
      <c r="D8" s="13">
        <v>124324212.66</v>
      </c>
      <c r="E8" s="13"/>
      <c r="F8" s="13">
        <v>388298332.72000003</v>
      </c>
    </row>
    <row r="9" spans="1:6" x14ac:dyDescent="0.2">
      <c r="A9" t="s">
        <v>2</v>
      </c>
      <c r="B9" s="13">
        <v>32059322.950000003</v>
      </c>
      <c r="C9" s="13"/>
      <c r="D9" s="13">
        <v>112255220.54000001</v>
      </c>
      <c r="E9" s="13"/>
      <c r="F9" s="13">
        <v>350698752.17000002</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3373753.4999999925</v>
      </c>
      <c r="C12" s="13"/>
      <c r="D12" s="13">
        <v>12068992.119999997</v>
      </c>
      <c r="E12" s="13"/>
      <c r="F12" s="13">
        <v>37792322.579999998</v>
      </c>
    </row>
    <row r="13" spans="1:6" x14ac:dyDescent="0.2">
      <c r="A13" t="s">
        <v>25</v>
      </c>
      <c r="B13" s="13">
        <v>1855564.4249999961</v>
      </c>
      <c r="C13" s="13"/>
      <c r="D13" s="13">
        <v>6637945.6659999993</v>
      </c>
      <c r="E13" s="13"/>
      <c r="F13" s="13">
        <v>20785777.419</v>
      </c>
    </row>
    <row r="14" spans="1:6" x14ac:dyDescent="0.2">
      <c r="A14" t="s">
        <v>32</v>
      </c>
      <c r="B14" s="13">
        <v>1518189.0749999967</v>
      </c>
      <c r="C14" s="13"/>
      <c r="D14" s="13">
        <v>5431046.453999999</v>
      </c>
      <c r="E14" s="13"/>
      <c r="F14" s="13">
        <v>17006545.160999998</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61559519.839999996</v>
      </c>
      <c r="C19" s="13"/>
      <c r="D19" s="13">
        <v>215428431.03</v>
      </c>
      <c r="E19" s="13"/>
      <c r="F19" s="13">
        <v>693682773.83999991</v>
      </c>
    </row>
    <row r="20" spans="1:6" x14ac:dyDescent="0.2">
      <c r="A20" t="s">
        <v>2</v>
      </c>
      <c r="B20" s="13">
        <v>55950278.130000003</v>
      </c>
      <c r="C20" s="13"/>
      <c r="D20" s="13">
        <v>196076971.14000005</v>
      </c>
      <c r="E20" s="13"/>
      <c r="F20" s="13">
        <v>632121243.49000001</v>
      </c>
    </row>
    <row r="21" spans="1:6" x14ac:dyDescent="0.2">
      <c r="A21" t="s">
        <v>0</v>
      </c>
      <c r="B21" s="13">
        <v>89137.5</v>
      </c>
      <c r="C21" s="13"/>
      <c r="D21" s="13">
        <v>190334</v>
      </c>
      <c r="E21" s="13"/>
      <c r="F21" s="13">
        <v>601235.75</v>
      </c>
    </row>
    <row r="22" spans="1:6" x14ac:dyDescent="0.2">
      <c r="A22" t="s">
        <v>31</v>
      </c>
      <c r="B22" s="13">
        <v>5520104.2099999934</v>
      </c>
      <c r="C22" s="13"/>
      <c r="D22" s="13">
        <v>19161125.889999993</v>
      </c>
      <c r="E22" s="13"/>
      <c r="F22" s="13">
        <v>60960294.600000001</v>
      </c>
    </row>
    <row r="23" spans="1:6" x14ac:dyDescent="0.2">
      <c r="A23" t="s">
        <v>25</v>
      </c>
      <c r="B23" s="13">
        <v>3036057.3154999968</v>
      </c>
      <c r="C23" s="13"/>
      <c r="D23" s="13">
        <v>10538619.239499997</v>
      </c>
      <c r="E23" s="13"/>
      <c r="F23" s="13">
        <v>33528162.030000005</v>
      </c>
    </row>
    <row r="24" spans="1:6" x14ac:dyDescent="0.2">
      <c r="A24" t="s">
        <v>32</v>
      </c>
      <c r="B24" s="13">
        <v>2484046.8944999971</v>
      </c>
      <c r="C24" s="13"/>
      <c r="D24" s="13">
        <v>8622506.6504999977</v>
      </c>
      <c r="E24" s="13"/>
      <c r="F24" s="13">
        <v>27432132.57</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58696309.629999995</v>
      </c>
      <c r="C29" s="13"/>
      <c r="D29" s="13">
        <v>207657322.14000002</v>
      </c>
      <c r="E29" s="13"/>
      <c r="F29" s="13">
        <v>507885155.33000004</v>
      </c>
    </row>
    <row r="30" spans="1:6" x14ac:dyDescent="0.2">
      <c r="A30" t="s">
        <v>2</v>
      </c>
      <c r="B30" s="13">
        <v>53019856.129999995</v>
      </c>
      <c r="C30" s="13"/>
      <c r="D30" s="13">
        <v>187694824.25000003</v>
      </c>
      <c r="E30" s="13"/>
      <c r="F30" s="13">
        <v>459159874.04000008</v>
      </c>
    </row>
    <row r="31" spans="1:6" x14ac:dyDescent="0.2">
      <c r="A31" t="s">
        <v>0</v>
      </c>
      <c r="B31" s="13">
        <v>11146</v>
      </c>
      <c r="C31" s="13"/>
      <c r="D31" s="13">
        <v>265424</v>
      </c>
      <c r="E31" s="13"/>
      <c r="F31" s="13">
        <v>266628</v>
      </c>
    </row>
    <row r="32" spans="1:6" x14ac:dyDescent="0.2">
      <c r="A32" t="s">
        <v>31</v>
      </c>
      <c r="B32" s="13">
        <v>5665307.5</v>
      </c>
      <c r="C32" s="13"/>
      <c r="D32" s="13">
        <v>19697073.890000001</v>
      </c>
      <c r="E32" s="13"/>
      <c r="F32" s="13">
        <v>48458653.289999992</v>
      </c>
    </row>
    <row r="33" spans="1:6" x14ac:dyDescent="0.2">
      <c r="A33" t="s">
        <v>25</v>
      </c>
      <c r="B33" s="13">
        <v>3115919.1250000005</v>
      </c>
      <c r="C33" s="13"/>
      <c r="D33" s="13">
        <v>10833390.639500001</v>
      </c>
      <c r="E33" s="13"/>
      <c r="F33" s="13">
        <v>26652259.309499998</v>
      </c>
    </row>
    <row r="34" spans="1:6" x14ac:dyDescent="0.2">
      <c r="A34" t="s">
        <v>32</v>
      </c>
      <c r="B34" s="13">
        <v>2549388.375</v>
      </c>
      <c r="C34" s="13"/>
      <c r="D34" s="13">
        <v>8863683.250500001</v>
      </c>
      <c r="E34" s="13"/>
      <c r="F34" s="13">
        <v>21806393.980499998</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ht="13.5" x14ac:dyDescent="0.25">
      <c r="A41" t="s">
        <v>1</v>
      </c>
      <c r="B41" s="13">
        <v>41111564.050000004</v>
      </c>
      <c r="C41" s="13"/>
      <c r="D41" s="30">
        <v>171646035.54999995</v>
      </c>
      <c r="E41" s="13"/>
      <c r="F41" s="13">
        <v>183095399.10999995</v>
      </c>
    </row>
    <row r="42" spans="1:6" ht="13.5" x14ac:dyDescent="0.25">
      <c r="A42" t="s">
        <v>2</v>
      </c>
      <c r="B42" s="13">
        <v>37347597.219999999</v>
      </c>
      <c r="C42" s="13"/>
      <c r="D42" s="30">
        <v>155705019.42000002</v>
      </c>
      <c r="E42" s="13"/>
      <c r="F42" s="13">
        <v>166087007.61000001</v>
      </c>
    </row>
    <row r="43" spans="1:6" ht="13.5" x14ac:dyDescent="0.25">
      <c r="A43" t="s">
        <v>0</v>
      </c>
      <c r="B43" s="13">
        <v>24095.25</v>
      </c>
      <c r="C43" s="13"/>
      <c r="D43" s="30">
        <v>43164.25</v>
      </c>
      <c r="E43" s="13"/>
      <c r="F43" s="13">
        <v>63381.16</v>
      </c>
    </row>
    <row r="44" spans="1:6" ht="13.5" x14ac:dyDescent="0.25">
      <c r="A44" t="s">
        <v>31</v>
      </c>
      <c r="B44" s="13">
        <v>3739871.5800000057</v>
      </c>
      <c r="C44" s="13"/>
      <c r="D44" s="30">
        <v>15897851.880000005</v>
      </c>
      <c r="E44" s="13"/>
      <c r="F44" s="13">
        <v>16945010.340000004</v>
      </c>
    </row>
    <row r="45" spans="1:6" x14ac:dyDescent="0.2">
      <c r="A45" t="s">
        <v>25</v>
      </c>
      <c r="B45" s="13">
        <v>2056929.3690000032</v>
      </c>
      <c r="C45" s="13"/>
      <c r="D45" s="13">
        <v>8743818.5340000037</v>
      </c>
      <c r="E45" s="13"/>
      <c r="F45" s="13">
        <v>9319755.6870000027</v>
      </c>
    </row>
    <row r="46" spans="1:6" x14ac:dyDescent="0.2">
      <c r="A46" t="s">
        <v>32</v>
      </c>
      <c r="B46" s="13">
        <v>1682942.2110000027</v>
      </c>
      <c r="C46" s="13"/>
      <c r="D46" s="13">
        <v>7154033.3460000018</v>
      </c>
      <c r="E46" s="13"/>
      <c r="F46" s="13">
        <v>7625254.6530000018</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196800469.97</v>
      </c>
      <c r="C51" s="13"/>
      <c r="D51" s="13">
        <v>719056001.38000011</v>
      </c>
      <c r="E51" s="13"/>
      <c r="F51" s="13">
        <v>1772961661</v>
      </c>
    </row>
    <row r="52" spans="1:6" x14ac:dyDescent="0.2">
      <c r="A52" t="s">
        <v>2</v>
      </c>
      <c r="B52" s="13">
        <v>178377054.43000001</v>
      </c>
      <c r="C52" s="13"/>
      <c r="D52" s="13">
        <v>651732035.34999979</v>
      </c>
      <c r="E52" s="13"/>
      <c r="F52" s="13">
        <v>1608066877.3099999</v>
      </c>
    </row>
    <row r="53" spans="1:6" x14ac:dyDescent="0.2">
      <c r="A53" t="s">
        <v>0</v>
      </c>
      <c r="B53" s="13">
        <v>124378.75</v>
      </c>
      <c r="C53" s="13"/>
      <c r="D53" s="13">
        <v>498922.25</v>
      </c>
      <c r="E53" s="13"/>
      <c r="F53" s="13">
        <v>937654.91</v>
      </c>
    </row>
    <row r="54" spans="1:6" x14ac:dyDescent="0.2">
      <c r="A54" t="s">
        <v>30</v>
      </c>
      <c r="B54" s="13">
        <v>0</v>
      </c>
      <c r="C54" s="13"/>
      <c r="D54" s="13">
        <v>0</v>
      </c>
      <c r="E54" s="13"/>
      <c r="F54" s="13">
        <v>199152.03</v>
      </c>
    </row>
    <row r="55" spans="1:6" x14ac:dyDescent="0.2">
      <c r="A55" t="s">
        <v>31</v>
      </c>
      <c r="B55" s="13">
        <v>18299036.789999992</v>
      </c>
      <c r="C55" s="13"/>
      <c r="D55" s="13">
        <v>66825043.779999994</v>
      </c>
      <c r="E55" s="13"/>
      <c r="F55" s="13">
        <v>164156280.80999997</v>
      </c>
    </row>
    <row r="56" spans="1:6" x14ac:dyDescent="0.2">
      <c r="A56" t="s">
        <v>25</v>
      </c>
      <c r="B56" s="13">
        <v>10064470.234499997</v>
      </c>
      <c r="C56" s="13"/>
      <c r="D56" s="13">
        <v>36753774.078999996</v>
      </c>
      <c r="E56" s="13"/>
      <c r="F56" s="13">
        <v>90285954.445499986</v>
      </c>
    </row>
    <row r="57" spans="1:6" x14ac:dyDescent="0.2">
      <c r="A57" t="s">
        <v>32</v>
      </c>
      <c r="B57" s="13">
        <v>8234566.5554999961</v>
      </c>
      <c r="C57" s="13"/>
      <c r="D57" s="13">
        <v>30071269.700999998</v>
      </c>
      <c r="E57" s="13"/>
      <c r="F57" s="13">
        <v>73870326.364499986</v>
      </c>
    </row>
    <row r="58" spans="1:6" x14ac:dyDescent="0.2">
      <c r="A58" t="s">
        <v>5</v>
      </c>
      <c r="B58" s="26">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6" t="s">
        <v>55</v>
      </c>
      <c r="C4" s="10"/>
      <c r="D4" s="16" t="s">
        <v>53</v>
      </c>
      <c r="E4" s="10"/>
      <c r="F4" s="16" t="s">
        <v>60</v>
      </c>
      <c r="G4" s="10"/>
      <c r="H4" s="16" t="s">
        <v>28</v>
      </c>
    </row>
    <row r="5" spans="1:8" x14ac:dyDescent="0.2">
      <c r="A5" s="9"/>
      <c r="B5" s="11" t="s">
        <v>59</v>
      </c>
      <c r="C5" s="9"/>
      <c r="D5" s="11" t="s">
        <v>11</v>
      </c>
      <c r="F5" s="11" t="s">
        <v>61</v>
      </c>
      <c r="H5" s="11" t="s">
        <v>8</v>
      </c>
    </row>
    <row r="7" spans="1:8" x14ac:dyDescent="0.2">
      <c r="A7" s="8" t="s">
        <v>3</v>
      </c>
      <c r="B7" s="8"/>
      <c r="C7" s="8"/>
    </row>
    <row r="8" spans="1:8" x14ac:dyDescent="0.2">
      <c r="A8" t="s">
        <v>1</v>
      </c>
      <c r="B8" s="13">
        <v>35500212.219999999</v>
      </c>
      <c r="C8" s="13"/>
      <c r="D8" s="13">
        <v>152992471.91</v>
      </c>
      <c r="E8" s="13"/>
      <c r="F8" s="13">
        <v>6831952.9699999997</v>
      </c>
      <c r="G8" s="13"/>
      <c r="H8" s="13">
        <v>423798544.94000006</v>
      </c>
    </row>
    <row r="9" spans="1:8" x14ac:dyDescent="0.2">
      <c r="A9" t="s">
        <v>2</v>
      </c>
      <c r="B9" s="13">
        <v>32198756.719999999</v>
      </c>
      <c r="C9" s="13"/>
      <c r="D9" s="13">
        <v>138234806.84</v>
      </c>
      <c r="E9" s="13"/>
      <c r="F9" s="13">
        <v>6219170.4199999999</v>
      </c>
      <c r="G9" s="13"/>
      <c r="H9" s="13">
        <v>382897508.89000005</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3301455.5</v>
      </c>
      <c r="C12" s="13"/>
      <c r="D12" s="13">
        <v>14757665.07</v>
      </c>
      <c r="E12" s="13"/>
      <c r="F12" s="13">
        <v>612782.55000000005</v>
      </c>
      <c r="G12" s="13"/>
      <c r="H12" s="13">
        <v>41093778.079999998</v>
      </c>
    </row>
    <row r="13" spans="1:8" x14ac:dyDescent="0.2">
      <c r="A13" t="s">
        <v>25</v>
      </c>
      <c r="B13" s="13">
        <v>1815800.5250000006</v>
      </c>
      <c r="C13" s="13"/>
      <c r="D13" s="13">
        <v>8116715.7885000007</v>
      </c>
      <c r="E13" s="13"/>
      <c r="F13" s="13">
        <v>337030.40250000003</v>
      </c>
      <c r="G13" s="13"/>
      <c r="H13" s="13">
        <v>22601577.944000002</v>
      </c>
    </row>
    <row r="14" spans="1:8" x14ac:dyDescent="0.2">
      <c r="A14" t="s">
        <v>32</v>
      </c>
      <c r="B14" s="13">
        <v>1485654.9750000006</v>
      </c>
      <c r="C14" s="13"/>
      <c r="D14" s="13">
        <v>6640949.2815000005</v>
      </c>
      <c r="E14" s="13"/>
      <c r="F14" s="13">
        <v>275752.14750000002</v>
      </c>
      <c r="G14" s="13"/>
      <c r="H14" s="13">
        <v>18492200.136</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59467824.990000002</v>
      </c>
      <c r="C19" s="13"/>
      <c r="D19" s="13">
        <v>263306567.14000002</v>
      </c>
      <c r="E19" s="13"/>
      <c r="F19" s="13">
        <v>11589688.880000001</v>
      </c>
      <c r="G19" s="13"/>
      <c r="H19" s="13">
        <v>753150598.82999992</v>
      </c>
    </row>
    <row r="20" spans="1:8" x14ac:dyDescent="0.2">
      <c r="A20" t="s">
        <v>2</v>
      </c>
      <c r="B20" s="13">
        <v>54085863.040000007</v>
      </c>
      <c r="C20" s="13"/>
      <c r="D20" s="13">
        <v>239680388.55000007</v>
      </c>
      <c r="E20" s="13"/>
      <c r="F20" s="13">
        <v>10482445.630000001</v>
      </c>
      <c r="G20" s="13"/>
      <c r="H20" s="13">
        <v>686207106.53000009</v>
      </c>
    </row>
    <row r="21" spans="1:8" x14ac:dyDescent="0.2">
      <c r="A21" t="s">
        <v>0</v>
      </c>
      <c r="B21" s="13">
        <v>60755.75</v>
      </c>
      <c r="C21" s="13"/>
      <c r="D21" s="13">
        <v>226031.39</v>
      </c>
      <c r="E21" s="13"/>
      <c r="F21" s="13">
        <v>25058.36</v>
      </c>
      <c r="G21" s="13"/>
      <c r="H21" s="13">
        <v>661991.5</v>
      </c>
    </row>
    <row r="22" spans="1:8" x14ac:dyDescent="0.2">
      <c r="A22" t="s">
        <v>31</v>
      </c>
      <c r="B22" s="13">
        <v>5321206.2</v>
      </c>
      <c r="C22" s="13"/>
      <c r="D22" s="13">
        <v>23400147.199999992</v>
      </c>
      <c r="E22" s="13"/>
      <c r="F22" s="13">
        <v>1082184.8899999999</v>
      </c>
      <c r="G22" s="13"/>
      <c r="H22" s="13">
        <v>66281500.799999997</v>
      </c>
    </row>
    <row r="23" spans="1:8" x14ac:dyDescent="0.2">
      <c r="A23" t="s">
        <v>25</v>
      </c>
      <c r="B23" s="13">
        <v>2926663.41</v>
      </c>
      <c r="C23" s="13"/>
      <c r="D23" s="13">
        <v>12870080.959999997</v>
      </c>
      <c r="E23" s="13"/>
      <c r="F23" s="13">
        <v>595201.68949999998</v>
      </c>
      <c r="G23" s="13"/>
      <c r="H23" s="13">
        <v>36454825.439999998</v>
      </c>
    </row>
    <row r="24" spans="1:8" x14ac:dyDescent="0.2">
      <c r="A24" t="s">
        <v>32</v>
      </c>
      <c r="B24" s="13">
        <v>2394542.79</v>
      </c>
      <c r="C24" s="13"/>
      <c r="D24" s="13">
        <v>10530066.239999996</v>
      </c>
      <c r="E24" s="13"/>
      <c r="F24" s="13">
        <v>486983.20049999998</v>
      </c>
      <c r="G24" s="13"/>
      <c r="H24" s="13">
        <v>29826675.359999999</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59135499.840000004</v>
      </c>
      <c r="C29" s="13"/>
      <c r="D29" s="13">
        <v>256168624.20000002</v>
      </c>
      <c r="E29" s="13"/>
      <c r="F29" s="13">
        <v>10624197.779999999</v>
      </c>
      <c r="G29" s="13"/>
      <c r="H29" s="13">
        <v>567020655.16999996</v>
      </c>
    </row>
    <row r="30" spans="1:8" x14ac:dyDescent="0.2">
      <c r="A30" t="s">
        <v>2</v>
      </c>
      <c r="B30" s="13">
        <v>53598760.93</v>
      </c>
      <c r="C30" s="13"/>
      <c r="D30" s="13">
        <v>231593280.22000003</v>
      </c>
      <c r="E30" s="13"/>
      <c r="F30" s="13">
        <v>9700304.9600000009</v>
      </c>
      <c r="G30" s="13"/>
      <c r="H30" s="13">
        <v>512758634.97000003</v>
      </c>
    </row>
    <row r="31" spans="1:8" x14ac:dyDescent="0.2">
      <c r="A31" t="s">
        <v>0</v>
      </c>
      <c r="B31" s="13">
        <v>94877.5</v>
      </c>
      <c r="C31" s="13"/>
      <c r="D31" s="13">
        <v>342575.25</v>
      </c>
      <c r="E31" s="13"/>
      <c r="F31" s="13">
        <v>17726.25</v>
      </c>
      <c r="G31" s="13"/>
      <c r="H31" s="13">
        <v>361505.5</v>
      </c>
    </row>
    <row r="32" spans="1:8" x14ac:dyDescent="0.2">
      <c r="A32" t="s">
        <v>31</v>
      </c>
      <c r="B32" s="13">
        <v>5441861.4100000039</v>
      </c>
      <c r="C32" s="13"/>
      <c r="D32" s="13">
        <v>24232768.73</v>
      </c>
      <c r="E32" s="13"/>
      <c r="F32" s="13">
        <v>906166.56999999844</v>
      </c>
      <c r="G32" s="13"/>
      <c r="H32" s="13">
        <v>53900514.699999996</v>
      </c>
    </row>
    <row r="33" spans="1:8" x14ac:dyDescent="0.2">
      <c r="A33" t="s">
        <v>25</v>
      </c>
      <c r="B33" s="13">
        <v>2993023.7755000023</v>
      </c>
      <c r="C33" s="13"/>
      <c r="D33" s="13">
        <v>13328022.801500002</v>
      </c>
      <c r="E33" s="13"/>
      <c r="F33" s="13">
        <v>498391.61349999916</v>
      </c>
      <c r="G33" s="13"/>
      <c r="H33" s="13">
        <v>29645283.085000001</v>
      </c>
    </row>
    <row r="34" spans="1:8" x14ac:dyDescent="0.2">
      <c r="A34" t="s">
        <v>32</v>
      </c>
      <c r="B34" s="13">
        <v>2448837.634500002</v>
      </c>
      <c r="C34" s="13"/>
      <c r="D34" s="13">
        <v>10904745.9285</v>
      </c>
      <c r="E34" s="13"/>
      <c r="F34" s="13">
        <v>407774.95649999933</v>
      </c>
      <c r="G34" s="13"/>
      <c r="H34" s="13">
        <v>24255231.614999998</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6" t="s">
        <v>51</v>
      </c>
      <c r="B38" s="96"/>
      <c r="C38" s="96"/>
      <c r="D38" s="96"/>
      <c r="E38" s="96"/>
      <c r="F38" s="96"/>
      <c r="G38" s="96"/>
      <c r="H38" s="96"/>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41236815.620000005</v>
      </c>
      <c r="C41" s="13"/>
      <c r="D41" s="13">
        <v>206071163.07999992</v>
      </c>
      <c r="E41" s="13"/>
      <c r="F41" s="13">
        <v>6811688.0899999999</v>
      </c>
      <c r="G41" s="13"/>
      <c r="H41" s="13">
        <v>224332214.72999993</v>
      </c>
    </row>
    <row r="42" spans="1:8" x14ac:dyDescent="0.2">
      <c r="A42" t="s">
        <v>2</v>
      </c>
      <c r="B42" s="13">
        <v>37446093.419999994</v>
      </c>
      <c r="C42" s="13"/>
      <c r="D42" s="13">
        <v>186914595.46000004</v>
      </c>
      <c r="E42" s="13"/>
      <c r="F42" s="13">
        <v>6236517.3799999999</v>
      </c>
      <c r="G42" s="13"/>
      <c r="H42" s="13">
        <v>203533101.03000003</v>
      </c>
    </row>
    <row r="43" spans="1:8" x14ac:dyDescent="0.2">
      <c r="A43" t="s">
        <v>0</v>
      </c>
      <c r="B43" s="13">
        <v>20907.75</v>
      </c>
      <c r="C43" s="13"/>
      <c r="D43" s="13">
        <v>61919</v>
      </c>
      <c r="E43" s="13"/>
      <c r="F43" s="13">
        <v>2153</v>
      </c>
      <c r="G43" s="13"/>
      <c r="H43" s="13">
        <v>84288.91</v>
      </c>
    </row>
    <row r="44" spans="1:8" x14ac:dyDescent="0.2">
      <c r="A44" t="s">
        <v>31</v>
      </c>
      <c r="B44" s="13">
        <v>3769814.45</v>
      </c>
      <c r="C44" s="13"/>
      <c r="D44" s="13">
        <v>19094648.620000008</v>
      </c>
      <c r="E44" s="13"/>
      <c r="F44" s="13">
        <v>573017.71</v>
      </c>
      <c r="G44" s="13"/>
      <c r="H44" s="13">
        <v>20714824.79000001</v>
      </c>
    </row>
    <row r="45" spans="1:8" x14ac:dyDescent="0.2">
      <c r="A45" t="s">
        <v>25</v>
      </c>
      <c r="B45" s="13">
        <v>2073397.9475000002</v>
      </c>
      <c r="C45" s="13"/>
      <c r="D45" s="13">
        <v>10502056.741000006</v>
      </c>
      <c r="E45" s="13"/>
      <c r="F45" s="13">
        <v>315159.74050000001</v>
      </c>
      <c r="G45" s="13"/>
      <c r="H45" s="13">
        <v>11393153.634500006</v>
      </c>
    </row>
    <row r="46" spans="1:8" x14ac:dyDescent="0.2">
      <c r="A46" t="s">
        <v>32</v>
      </c>
      <c r="B46" s="13">
        <v>1696416.5025000002</v>
      </c>
      <c r="C46" s="13"/>
      <c r="D46" s="13">
        <v>8592591.8790000044</v>
      </c>
      <c r="E46" s="13"/>
      <c r="F46" s="13">
        <v>257857.96949999998</v>
      </c>
      <c r="G46" s="13"/>
      <c r="H46" s="13">
        <v>9321671.1555000041</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195340352.66999999</v>
      </c>
      <c r="C51" s="13"/>
      <c r="D51" s="13">
        <v>878538826.33000004</v>
      </c>
      <c r="E51" s="13"/>
      <c r="F51" s="13">
        <v>35857527.719999999</v>
      </c>
      <c r="G51" s="13"/>
      <c r="H51" s="13">
        <v>1968302013.6699998</v>
      </c>
    </row>
    <row r="52" spans="1:8" x14ac:dyDescent="0.2">
      <c r="A52" t="s">
        <v>2</v>
      </c>
      <c r="B52" s="13">
        <v>177329474.11000001</v>
      </c>
      <c r="C52" s="13"/>
      <c r="D52" s="13">
        <v>796423071.06999969</v>
      </c>
      <c r="E52" s="13"/>
      <c r="F52" s="13">
        <v>32638438.390000001</v>
      </c>
      <c r="G52" s="13"/>
      <c r="H52" s="13">
        <v>1785396351.4199998</v>
      </c>
    </row>
    <row r="53" spans="1:8" x14ac:dyDescent="0.2">
      <c r="A53" t="s">
        <v>0</v>
      </c>
      <c r="B53" s="13">
        <v>176541</v>
      </c>
      <c r="C53" s="13"/>
      <c r="D53" s="13">
        <v>630525.64</v>
      </c>
      <c r="E53" s="13"/>
      <c r="F53" s="13">
        <v>44937.61</v>
      </c>
      <c r="G53" s="13"/>
      <c r="H53" s="13">
        <v>1114195.9099999999</v>
      </c>
    </row>
    <row r="54" spans="1:8" x14ac:dyDescent="0.2">
      <c r="A54" t="s">
        <v>30</v>
      </c>
      <c r="B54" s="13">
        <v>0</v>
      </c>
      <c r="C54" s="13"/>
      <c r="D54" s="13">
        <v>0</v>
      </c>
      <c r="E54" s="13"/>
      <c r="F54" s="13">
        <v>0</v>
      </c>
      <c r="G54" s="13"/>
      <c r="H54" s="13">
        <v>199152.03</v>
      </c>
    </row>
    <row r="55" spans="1:8" x14ac:dyDescent="0.2">
      <c r="A55" t="s">
        <v>31</v>
      </c>
      <c r="B55" s="13">
        <v>17834337.559999999</v>
      </c>
      <c r="C55" s="13"/>
      <c r="D55" s="13">
        <v>81485229.61999999</v>
      </c>
      <c r="E55" s="13"/>
      <c r="F55" s="13">
        <v>3174151.72</v>
      </c>
      <c r="G55" s="13"/>
      <c r="H55" s="13">
        <v>181990618.36999997</v>
      </c>
    </row>
    <row r="56" spans="1:8" x14ac:dyDescent="0.2">
      <c r="A56" t="s">
        <v>25</v>
      </c>
      <c r="B56" s="13">
        <v>9808885.6579999998</v>
      </c>
      <c r="C56" s="13"/>
      <c r="D56" s="13">
        <v>44816876.291000001</v>
      </c>
      <c r="E56" s="13"/>
      <c r="F56" s="13">
        <v>1745783.4460000002</v>
      </c>
      <c r="G56" s="13"/>
      <c r="H56" s="13">
        <v>100094840.10349999</v>
      </c>
    </row>
    <row r="57" spans="1:8" x14ac:dyDescent="0.2">
      <c r="A57" t="s">
        <v>32</v>
      </c>
      <c r="B57" s="13">
        <v>8025451.9019999998</v>
      </c>
      <c r="C57" s="13"/>
      <c r="D57" s="13">
        <v>36668353.328999996</v>
      </c>
      <c r="E57" s="13"/>
      <c r="F57" s="13">
        <v>1428368.2740000002</v>
      </c>
      <c r="G57" s="13"/>
      <c r="H57" s="13">
        <v>81895778.266499996</v>
      </c>
    </row>
    <row r="58" spans="1:8" x14ac:dyDescent="0.2">
      <c r="A58" t="s">
        <v>5</v>
      </c>
      <c r="B58" s="26">
        <v>7929</v>
      </c>
    </row>
    <row r="59" spans="1:8" x14ac:dyDescent="0.2">
      <c r="B59" s="28"/>
    </row>
    <row r="61" spans="1:8" ht="76.5" customHeight="1" x14ac:dyDescent="0.2">
      <c r="A61" s="96" t="s">
        <v>51</v>
      </c>
      <c r="B61" s="96"/>
      <c r="C61" s="96"/>
      <c r="D61" s="96"/>
      <c r="E61" s="96"/>
      <c r="F61" s="96"/>
      <c r="G61" s="96"/>
      <c r="H61" s="96"/>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38" sqref="A38:F3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7.28515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60</v>
      </c>
      <c r="E4" s="10"/>
      <c r="F4" s="16" t="s">
        <v>28</v>
      </c>
    </row>
    <row r="5" spans="1:6" x14ac:dyDescent="0.2">
      <c r="A5" s="9"/>
      <c r="B5" s="11" t="s">
        <v>62</v>
      </c>
      <c r="C5" s="9"/>
      <c r="D5" s="11" t="s">
        <v>11</v>
      </c>
      <c r="F5" s="11" t="s">
        <v>8</v>
      </c>
    </row>
    <row r="6" spans="1:6" x14ac:dyDescent="0.2">
      <c r="D6" t="s">
        <v>63</v>
      </c>
    </row>
    <row r="7" spans="1:6" x14ac:dyDescent="0.2">
      <c r="A7" s="8" t="s">
        <v>3</v>
      </c>
      <c r="B7" s="8"/>
      <c r="C7" s="8"/>
    </row>
    <row r="8" spans="1:6" x14ac:dyDescent="0.2">
      <c r="A8" t="s">
        <v>1</v>
      </c>
      <c r="B8" s="13">
        <v>36444812.590000004</v>
      </c>
      <c r="C8" s="13"/>
      <c r="D8" s="13">
        <v>43276765.560000002</v>
      </c>
      <c r="E8" s="13"/>
      <c r="F8" s="13">
        <v>460243357.53000003</v>
      </c>
    </row>
    <row r="9" spans="1:6" x14ac:dyDescent="0.2">
      <c r="A9" t="s">
        <v>2</v>
      </c>
      <c r="B9" s="13">
        <v>32994326.949999999</v>
      </c>
      <c r="C9" s="13"/>
      <c r="D9" s="13">
        <v>39213497.370000005</v>
      </c>
      <c r="E9" s="13"/>
      <c r="F9" s="13">
        <v>415891835.84000003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3450485.64</v>
      </c>
      <c r="C12" s="13"/>
      <c r="D12" s="13">
        <v>4063268.19</v>
      </c>
      <c r="E12" s="13"/>
      <c r="F12" s="13">
        <v>44544263.719999999</v>
      </c>
    </row>
    <row r="13" spans="1:6" x14ac:dyDescent="0.2">
      <c r="A13" t="s">
        <v>25</v>
      </c>
      <c r="B13" s="13">
        <v>1897767.1020000002</v>
      </c>
      <c r="C13" s="13"/>
      <c r="D13" s="13">
        <v>2234797.5045000003</v>
      </c>
      <c r="E13" s="13"/>
      <c r="F13" s="13">
        <v>24499345.046</v>
      </c>
    </row>
    <row r="14" spans="1:6" x14ac:dyDescent="0.2">
      <c r="A14" t="s">
        <v>32</v>
      </c>
      <c r="B14" s="13">
        <v>1552718.5380000002</v>
      </c>
      <c r="C14" s="13"/>
      <c r="D14" s="13">
        <v>1828470.6854999999</v>
      </c>
      <c r="E14" s="13"/>
      <c r="F14" s="13">
        <v>20044918.673999999</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56223691.059999995</v>
      </c>
      <c r="C19" s="13"/>
      <c r="D19" s="13">
        <v>67813379.939999998</v>
      </c>
      <c r="E19" s="13"/>
      <c r="F19" s="13">
        <v>809374289.88999987</v>
      </c>
    </row>
    <row r="20" spans="1:6" x14ac:dyDescent="0.2">
      <c r="A20" t="s">
        <v>2</v>
      </c>
      <c r="B20" s="13">
        <v>51062992.68</v>
      </c>
      <c r="C20" s="13"/>
      <c r="D20" s="13">
        <v>61545438.310000002</v>
      </c>
      <c r="E20" s="13"/>
      <c r="F20" s="13">
        <v>737270099.21000004</v>
      </c>
    </row>
    <row r="21" spans="1:6" x14ac:dyDescent="0.2">
      <c r="A21" t="s">
        <v>0</v>
      </c>
      <c r="B21" s="13">
        <v>71777.2</v>
      </c>
      <c r="C21" s="13"/>
      <c r="D21" s="13">
        <v>96835.56</v>
      </c>
      <c r="E21" s="13"/>
      <c r="F21" s="13">
        <v>733768.7</v>
      </c>
    </row>
    <row r="22" spans="1:6" x14ac:dyDescent="0.2">
      <c r="A22" t="s">
        <v>31</v>
      </c>
      <c r="B22" s="13">
        <v>5088921.18</v>
      </c>
      <c r="C22" s="13"/>
      <c r="D22" s="13">
        <v>6171106.0699999994</v>
      </c>
      <c r="E22" s="13"/>
      <c r="F22" s="13">
        <v>71370421.979999989</v>
      </c>
    </row>
    <row r="23" spans="1:6" x14ac:dyDescent="0.2">
      <c r="A23" t="s">
        <v>25</v>
      </c>
      <c r="B23" s="13">
        <v>2798906.6490000002</v>
      </c>
      <c r="C23" s="13"/>
      <c r="D23" s="13">
        <v>3394108.3385000001</v>
      </c>
      <c r="E23" s="13"/>
      <c r="F23" s="13">
        <v>39253732.088999994</v>
      </c>
    </row>
    <row r="24" spans="1:6" x14ac:dyDescent="0.2">
      <c r="A24" t="s">
        <v>32</v>
      </c>
      <c r="B24" s="13">
        <v>2290014.531</v>
      </c>
      <c r="C24" s="13"/>
      <c r="D24" s="13">
        <v>2776997.7314999998</v>
      </c>
      <c r="E24" s="13"/>
      <c r="F24" s="13">
        <v>32116689.890999995</v>
      </c>
    </row>
    <row r="25" spans="1:6" x14ac:dyDescent="0.2">
      <c r="A25" t="s">
        <v>5</v>
      </c>
      <c r="B25" s="28">
        <v>2076</v>
      </c>
      <c r="C25" s="13"/>
      <c r="D25" s="13"/>
      <c r="E25" s="13"/>
      <c r="F25" s="13"/>
    </row>
    <row r="26" spans="1:6" x14ac:dyDescent="0.2">
      <c r="B26" s="13"/>
      <c r="C26" s="13"/>
      <c r="D26" s="13"/>
      <c r="E26" s="13"/>
      <c r="F26" s="13"/>
    </row>
    <row r="27" spans="1:6" x14ac:dyDescent="0.2">
      <c r="B27" s="13"/>
      <c r="C27" s="13"/>
      <c r="D27" s="13"/>
      <c r="E27" s="13"/>
      <c r="F27" s="13"/>
    </row>
    <row r="28" spans="1:6" x14ac:dyDescent="0.2">
      <c r="A28" s="25" t="s">
        <v>41</v>
      </c>
      <c r="B28" s="13"/>
      <c r="C28" s="13"/>
      <c r="D28" s="13"/>
      <c r="E28" s="13"/>
      <c r="F28" s="13"/>
    </row>
    <row r="29" spans="1:6" x14ac:dyDescent="0.2">
      <c r="A29" t="s">
        <v>1</v>
      </c>
      <c r="B29" s="13">
        <v>60650382.700000003</v>
      </c>
      <c r="C29" s="13"/>
      <c r="D29" s="13">
        <v>71274580.480000004</v>
      </c>
      <c r="E29" s="13"/>
      <c r="F29" s="13">
        <v>627671037.87</v>
      </c>
    </row>
    <row r="30" spans="1:6" x14ac:dyDescent="0.2">
      <c r="A30" t="s">
        <v>2</v>
      </c>
      <c r="B30" s="13">
        <v>54659320.980000004</v>
      </c>
      <c r="C30" s="13"/>
      <c r="D30" s="13">
        <v>64359625.940000005</v>
      </c>
      <c r="E30" s="13"/>
      <c r="F30" s="13">
        <v>567417955.95000005</v>
      </c>
    </row>
    <row r="31" spans="1:6" x14ac:dyDescent="0.2">
      <c r="A31" t="s">
        <v>0</v>
      </c>
      <c r="B31" s="13">
        <v>257497.8</v>
      </c>
      <c r="C31" s="13"/>
      <c r="D31" s="13">
        <v>275224.05</v>
      </c>
      <c r="E31" s="13"/>
      <c r="F31" s="13">
        <v>619003.30000000005</v>
      </c>
    </row>
    <row r="32" spans="1:6" x14ac:dyDescent="0.2">
      <c r="A32" t="s">
        <v>31</v>
      </c>
      <c r="B32" s="13">
        <v>5733563.9199999981</v>
      </c>
      <c r="C32" s="13"/>
      <c r="D32" s="13">
        <v>6639730.4899999965</v>
      </c>
      <c r="E32" s="13"/>
      <c r="F32" s="13">
        <v>59634078.61999999</v>
      </c>
    </row>
    <row r="33" spans="1:6" x14ac:dyDescent="0.2">
      <c r="A33" t="s">
        <v>25</v>
      </c>
      <c r="B33" s="13">
        <v>3153460.155999999</v>
      </c>
      <c r="C33" s="13"/>
      <c r="D33" s="13">
        <v>3651851.7694999985</v>
      </c>
      <c r="E33" s="13"/>
      <c r="F33" s="13">
        <v>32798743.240999997</v>
      </c>
    </row>
    <row r="34" spans="1:6" x14ac:dyDescent="0.2">
      <c r="A34" t="s">
        <v>32</v>
      </c>
      <c r="B34" s="13">
        <v>2580103.763999999</v>
      </c>
      <c r="C34" s="13"/>
      <c r="D34" s="13">
        <v>2987878.7204999984</v>
      </c>
      <c r="E34" s="13"/>
      <c r="F34" s="13">
        <v>26835335.378999997</v>
      </c>
    </row>
    <row r="35" spans="1:6" x14ac:dyDescent="0.2">
      <c r="A35" t="s">
        <v>5</v>
      </c>
      <c r="B35" s="26">
        <v>2744</v>
      </c>
      <c r="C35" s="13"/>
      <c r="D35" s="13"/>
      <c r="E35" s="13"/>
      <c r="F35" s="13"/>
    </row>
    <row r="36" spans="1:6" x14ac:dyDescent="0.2">
      <c r="B36" s="13"/>
      <c r="C36" s="13"/>
      <c r="D36" s="13"/>
      <c r="E36" s="13"/>
      <c r="F36" s="13"/>
    </row>
    <row r="37" spans="1:6" x14ac:dyDescent="0.2">
      <c r="B37" s="13"/>
      <c r="C37" s="13"/>
      <c r="D37" s="13"/>
      <c r="E37" s="13"/>
      <c r="F37" s="13"/>
    </row>
    <row r="38" spans="1:6" ht="75.9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v>29826374.370000001</v>
      </c>
      <c r="C41" s="13"/>
      <c r="D41" s="13">
        <v>36638062.460000008</v>
      </c>
      <c r="E41" s="13"/>
      <c r="F41" s="13">
        <v>254158589.09999993</v>
      </c>
    </row>
    <row r="42" spans="1:6" x14ac:dyDescent="0.2">
      <c r="A42" t="s">
        <v>2</v>
      </c>
      <c r="B42" s="13">
        <v>26975066.399999999</v>
      </c>
      <c r="C42" s="13"/>
      <c r="D42" s="13">
        <v>33211583.779999997</v>
      </c>
      <c r="E42" s="13"/>
      <c r="F42" s="13">
        <v>230508167.43000004</v>
      </c>
    </row>
    <row r="43" spans="1:6" x14ac:dyDescent="0.2">
      <c r="A43" t="s">
        <v>0</v>
      </c>
      <c r="B43" s="13">
        <v>12055</v>
      </c>
      <c r="C43" s="13"/>
      <c r="D43" s="13">
        <v>14208</v>
      </c>
      <c r="E43" s="13"/>
      <c r="F43" s="13">
        <v>96343.91</v>
      </c>
    </row>
    <row r="44" spans="1:6" x14ac:dyDescent="0.2">
      <c r="A44" t="s">
        <v>31</v>
      </c>
      <c r="B44" s="13">
        <v>2839252.97</v>
      </c>
      <c r="C44" s="13"/>
      <c r="D44" s="13">
        <v>3412270.68</v>
      </c>
      <c r="E44" s="13"/>
      <c r="F44" s="13">
        <v>23554077.760000009</v>
      </c>
    </row>
    <row r="45" spans="1:6" x14ac:dyDescent="0.2">
      <c r="A45" t="s">
        <v>25</v>
      </c>
      <c r="B45" s="13">
        <v>1561589.1335000002</v>
      </c>
      <c r="C45" s="13"/>
      <c r="D45" s="13">
        <v>1876748.8740000003</v>
      </c>
      <c r="E45" s="13"/>
      <c r="F45" s="13">
        <v>12954742.768000007</v>
      </c>
    </row>
    <row r="46" spans="1:6" x14ac:dyDescent="0.2">
      <c r="A46" t="s">
        <v>32</v>
      </c>
      <c r="B46" s="13">
        <v>1277663.8365000002</v>
      </c>
      <c r="C46" s="13"/>
      <c r="D46" s="13">
        <v>1535521.8060000001</v>
      </c>
      <c r="E46" s="13"/>
      <c r="F46" s="13">
        <v>10599334.992000004</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183145260.72</v>
      </c>
      <c r="C51" s="13"/>
      <c r="D51" s="13">
        <v>219002788.44</v>
      </c>
      <c r="E51" s="13"/>
      <c r="F51" s="13">
        <v>2151447274.3899999</v>
      </c>
    </row>
    <row r="52" spans="1:6" x14ac:dyDescent="0.2">
      <c r="A52" t="s">
        <v>2</v>
      </c>
      <c r="B52" s="13">
        <v>165691707.00999999</v>
      </c>
      <c r="C52" s="13"/>
      <c r="D52" s="13">
        <v>198330145.39999998</v>
      </c>
      <c r="E52" s="13"/>
      <c r="F52" s="13">
        <v>1951088058.4299998</v>
      </c>
    </row>
    <row r="53" spans="1:6" x14ac:dyDescent="0.2">
      <c r="A53" t="s">
        <v>0</v>
      </c>
      <c r="B53" s="13">
        <v>341330</v>
      </c>
      <c r="C53" s="13"/>
      <c r="D53" s="13">
        <v>386267.61</v>
      </c>
      <c r="E53" s="13"/>
      <c r="F53" s="13">
        <v>1455525.91</v>
      </c>
    </row>
    <row r="54" spans="1:6" x14ac:dyDescent="0.2">
      <c r="A54" t="s">
        <v>30</v>
      </c>
      <c r="B54" s="13">
        <v>0</v>
      </c>
      <c r="C54" s="13"/>
      <c r="D54" s="13">
        <v>0</v>
      </c>
      <c r="E54" s="13"/>
      <c r="F54" s="13">
        <v>199152.03</v>
      </c>
    </row>
    <row r="55" spans="1:6" x14ac:dyDescent="0.2">
      <c r="A55" t="s">
        <v>31</v>
      </c>
      <c r="B55" s="13">
        <v>17112223.709999997</v>
      </c>
      <c r="C55" s="13"/>
      <c r="D55" s="13">
        <v>20286375.43</v>
      </c>
      <c r="E55" s="13"/>
      <c r="F55" s="13">
        <v>199102842.07999998</v>
      </c>
    </row>
    <row r="56" spans="1:6" x14ac:dyDescent="0.2">
      <c r="A56" t="s">
        <v>25</v>
      </c>
      <c r="B56" s="13">
        <v>9411723.0405000001</v>
      </c>
      <c r="C56" s="13"/>
      <c r="D56" s="13">
        <v>11157506.486500001</v>
      </c>
      <c r="E56" s="13"/>
      <c r="F56" s="13">
        <v>109506563.14399999</v>
      </c>
    </row>
    <row r="57" spans="1:6" x14ac:dyDescent="0.2">
      <c r="A57" t="s">
        <v>32</v>
      </c>
      <c r="B57" s="13">
        <v>7700500.6694999989</v>
      </c>
      <c r="C57" s="13"/>
      <c r="D57" s="13">
        <v>9128868.943500001</v>
      </c>
      <c r="E57" s="13"/>
      <c r="F57" s="13">
        <v>89596278.93599999</v>
      </c>
    </row>
    <row r="58" spans="1:6" x14ac:dyDescent="0.2">
      <c r="A58" t="s">
        <v>5</v>
      </c>
      <c r="B58" s="26">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60</v>
      </c>
      <c r="E4" s="10"/>
      <c r="F4" s="16" t="s">
        <v>28</v>
      </c>
    </row>
    <row r="5" spans="1:6" x14ac:dyDescent="0.2">
      <c r="A5" s="9"/>
      <c r="B5" s="11" t="s">
        <v>64</v>
      </c>
      <c r="C5" s="9"/>
      <c r="D5" s="11" t="s">
        <v>11</v>
      </c>
      <c r="F5" s="11" t="s">
        <v>8</v>
      </c>
    </row>
    <row r="6" spans="1:6" x14ac:dyDescent="0.2">
      <c r="D6" t="s">
        <v>63</v>
      </c>
    </row>
    <row r="7" spans="1:6" x14ac:dyDescent="0.2">
      <c r="A7" s="8" t="s">
        <v>3</v>
      </c>
      <c r="B7" s="8"/>
      <c r="C7" s="8"/>
    </row>
    <row r="8" spans="1:6" x14ac:dyDescent="0.2">
      <c r="A8" t="s">
        <v>1</v>
      </c>
      <c r="B8" s="13">
        <v>40352757.960000008</v>
      </c>
      <c r="C8" s="13"/>
      <c r="D8" s="13">
        <v>83629523.520000011</v>
      </c>
      <c r="E8" s="13"/>
      <c r="F8" s="13">
        <v>500596115.49000001</v>
      </c>
    </row>
    <row r="9" spans="1:6" x14ac:dyDescent="0.2">
      <c r="A9" t="s">
        <v>2</v>
      </c>
      <c r="B9" s="13">
        <v>36466533.839999996</v>
      </c>
      <c r="C9" s="13"/>
      <c r="D9" s="13">
        <v>75680031.210000008</v>
      </c>
      <c r="E9" s="13"/>
      <c r="F9" s="13">
        <v>452358369.68000001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3886224.1200000122</v>
      </c>
      <c r="C12" s="13"/>
      <c r="D12" s="13">
        <v>7949492.3100000117</v>
      </c>
      <c r="E12" s="13"/>
      <c r="F12" s="13">
        <v>48430487.840000011</v>
      </c>
    </row>
    <row r="13" spans="1:6" x14ac:dyDescent="0.2">
      <c r="A13" t="s">
        <v>25</v>
      </c>
      <c r="B13" s="13">
        <v>2137423.2660000068</v>
      </c>
      <c r="C13" s="13"/>
      <c r="D13" s="13">
        <v>4372220.7705000071</v>
      </c>
      <c r="E13" s="13"/>
      <c r="F13" s="13">
        <v>26636768.312000006</v>
      </c>
    </row>
    <row r="14" spans="1:6" x14ac:dyDescent="0.2">
      <c r="A14" t="s">
        <v>32</v>
      </c>
      <c r="B14" s="13">
        <v>1748800.8540000056</v>
      </c>
      <c r="C14" s="13"/>
      <c r="D14" s="13">
        <v>3577271.5395000055</v>
      </c>
      <c r="E14" s="13"/>
      <c r="F14" s="13">
        <v>21793719.528000005</v>
      </c>
    </row>
    <row r="15" spans="1:6" x14ac:dyDescent="0.2">
      <c r="A15" t="s">
        <v>5</v>
      </c>
      <c r="B15" s="28">
        <v>1109</v>
      </c>
      <c r="C15" s="13"/>
      <c r="D15" s="13"/>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61156826.650000006</v>
      </c>
      <c r="C19" s="13"/>
      <c r="D19" s="13">
        <v>128970206.59</v>
      </c>
      <c r="E19" s="13"/>
      <c r="F19" s="13">
        <v>870531116.53999984</v>
      </c>
    </row>
    <row r="20" spans="1:6" x14ac:dyDescent="0.2">
      <c r="A20" t="s">
        <v>2</v>
      </c>
      <c r="B20" s="13">
        <v>55687189.130000003</v>
      </c>
      <c r="C20" s="13"/>
      <c r="D20" s="13">
        <v>117232627.44</v>
      </c>
      <c r="E20" s="13"/>
      <c r="F20" s="13">
        <v>792957288.34000003</v>
      </c>
    </row>
    <row r="21" spans="1:6" x14ac:dyDescent="0.2">
      <c r="A21" t="s">
        <v>0</v>
      </c>
      <c r="B21" s="13">
        <v>71889.8</v>
      </c>
      <c r="C21" s="13"/>
      <c r="D21" s="13">
        <v>168725.36</v>
      </c>
      <c r="E21" s="13"/>
      <c r="F21" s="13">
        <v>805658.5</v>
      </c>
    </row>
    <row r="22" spans="1:6" x14ac:dyDescent="0.2">
      <c r="A22" t="s">
        <v>31</v>
      </c>
      <c r="B22" s="13">
        <v>5397747.7200000035</v>
      </c>
      <c r="C22" s="13"/>
      <c r="D22" s="13">
        <v>11568853.790000003</v>
      </c>
      <c r="E22" s="13"/>
      <c r="F22" s="13">
        <v>76768169.699999988</v>
      </c>
    </row>
    <row r="23" spans="1:6" x14ac:dyDescent="0.2">
      <c r="A23" t="s">
        <v>25</v>
      </c>
      <c r="B23" s="13">
        <v>2968761.2460000021</v>
      </c>
      <c r="C23" s="13"/>
      <c r="D23" s="13">
        <v>6362869.5845000017</v>
      </c>
      <c r="E23" s="13"/>
      <c r="F23" s="13">
        <v>42222493.334999993</v>
      </c>
    </row>
    <row r="24" spans="1:6" x14ac:dyDescent="0.2">
      <c r="A24" t="s">
        <v>32</v>
      </c>
      <c r="B24" s="13">
        <v>2428986.4740000018</v>
      </c>
      <c r="C24" s="13"/>
      <c r="D24" s="13">
        <v>5205984.2055000011</v>
      </c>
      <c r="E24" s="13"/>
      <c r="F24" s="13">
        <v>34545676.364999995</v>
      </c>
    </row>
    <row r="25" spans="1:6" x14ac:dyDescent="0.2">
      <c r="A25" t="s">
        <v>5</v>
      </c>
      <c r="B25" s="28">
        <v>2076</v>
      </c>
      <c r="C25" s="13"/>
      <c r="D25" s="13"/>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65919878.360000007</v>
      </c>
      <c r="C29" s="13"/>
      <c r="D29" s="13">
        <v>137194458.84</v>
      </c>
      <c r="E29" s="13"/>
      <c r="F29" s="13">
        <v>693590916.23000002</v>
      </c>
    </row>
    <row r="30" spans="1:6" x14ac:dyDescent="0.2">
      <c r="A30" t="s">
        <v>2</v>
      </c>
      <c r="B30" s="13">
        <v>59533254.449999996</v>
      </c>
      <c r="C30" s="13"/>
      <c r="D30" s="13">
        <v>123892880.39</v>
      </c>
      <c r="E30" s="13"/>
      <c r="F30" s="13">
        <v>626951210.4000001</v>
      </c>
    </row>
    <row r="31" spans="1:6" x14ac:dyDescent="0.2">
      <c r="A31" t="s">
        <v>0</v>
      </c>
      <c r="B31" s="13">
        <v>409668.7</v>
      </c>
      <c r="C31" s="13"/>
      <c r="D31" s="13">
        <v>684892.75</v>
      </c>
      <c r="E31" s="13"/>
      <c r="F31" s="13">
        <v>1028672</v>
      </c>
    </row>
    <row r="32" spans="1:6" x14ac:dyDescent="0.2">
      <c r="A32" t="s">
        <v>31</v>
      </c>
      <c r="B32" s="13">
        <v>5976955.2100000111</v>
      </c>
      <c r="C32" s="13"/>
      <c r="D32" s="13">
        <v>12616685.700000007</v>
      </c>
      <c r="E32" s="13"/>
      <c r="F32" s="13">
        <v>65611033.829999998</v>
      </c>
    </row>
    <row r="33" spans="1:6" x14ac:dyDescent="0.2">
      <c r="A33" t="s">
        <v>25</v>
      </c>
      <c r="B33" s="13">
        <v>3287325.3655000064</v>
      </c>
      <c r="C33" s="13"/>
      <c r="D33" s="13">
        <v>6939177.1350000054</v>
      </c>
      <c r="E33" s="13"/>
      <c r="F33" s="13">
        <v>36086068.6065</v>
      </c>
    </row>
    <row r="34" spans="1:6" x14ac:dyDescent="0.2">
      <c r="A34" t="s">
        <v>32</v>
      </c>
      <c r="B34" s="13">
        <v>2689629.8445000052</v>
      </c>
      <c r="C34" s="13"/>
      <c r="D34" s="13">
        <v>5677508.5650000032</v>
      </c>
      <c r="E34" s="13"/>
      <c r="F34" s="13">
        <v>29524965.223500002</v>
      </c>
    </row>
    <row r="35" spans="1:6" x14ac:dyDescent="0.2">
      <c r="A35" t="s">
        <v>5</v>
      </c>
      <c r="B35" s="31">
        <v>2744</v>
      </c>
      <c r="C35" s="13"/>
      <c r="D35" s="13"/>
      <c r="E35" s="13"/>
      <c r="F35" s="13"/>
    </row>
    <row r="36" spans="1:6" x14ac:dyDescent="0.2">
      <c r="B36" s="13"/>
      <c r="C36" s="13"/>
      <c r="D36" s="13"/>
      <c r="E36" s="13"/>
      <c r="F36" s="13"/>
    </row>
    <row r="37" spans="1:6" x14ac:dyDescent="0.2">
      <c r="B37" s="13"/>
      <c r="C37" s="13"/>
      <c r="D37" s="13"/>
      <c r="E37" s="13"/>
      <c r="F37" s="13"/>
    </row>
    <row r="38" spans="1:6" ht="75.7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v>40332437.170000002</v>
      </c>
      <c r="C41" s="13"/>
      <c r="D41" s="13">
        <v>76970499.63000001</v>
      </c>
      <c r="E41" s="13"/>
      <c r="F41" s="13">
        <v>294491026.26999992</v>
      </c>
    </row>
    <row r="42" spans="1:6" x14ac:dyDescent="0.2">
      <c r="A42" t="s">
        <v>2</v>
      </c>
      <c r="B42" s="13">
        <v>36634771.269999996</v>
      </c>
      <c r="C42" s="13"/>
      <c r="D42" s="13">
        <v>69846355.049999997</v>
      </c>
      <c r="E42" s="13"/>
      <c r="F42" s="13">
        <v>267142938.70000005</v>
      </c>
    </row>
    <row r="43" spans="1:6" x14ac:dyDescent="0.2">
      <c r="A43" t="s">
        <v>0</v>
      </c>
      <c r="B43" s="13">
        <v>19547</v>
      </c>
      <c r="C43" s="13"/>
      <c r="D43" s="13">
        <v>33755</v>
      </c>
      <c r="E43" s="13"/>
      <c r="F43" s="13">
        <v>115890.91</v>
      </c>
    </row>
    <row r="44" spans="1:6" x14ac:dyDescent="0.2">
      <c r="A44" t="s">
        <v>31</v>
      </c>
      <c r="B44" s="13">
        <v>3678118.900000006</v>
      </c>
      <c r="C44" s="13"/>
      <c r="D44" s="13">
        <v>7090389.5800000057</v>
      </c>
      <c r="E44" s="13"/>
      <c r="F44" s="13">
        <v>27232196.660000015</v>
      </c>
    </row>
    <row r="45" spans="1:6" x14ac:dyDescent="0.2">
      <c r="A45" t="s">
        <v>25</v>
      </c>
      <c r="B45" s="13">
        <v>2022965.3950000035</v>
      </c>
      <c r="C45" s="13"/>
      <c r="D45" s="13">
        <v>3899714.269000004</v>
      </c>
      <c r="E45" s="13"/>
      <c r="F45" s="13">
        <v>14977708.16300001</v>
      </c>
    </row>
    <row r="46" spans="1:6" x14ac:dyDescent="0.2">
      <c r="A46" t="s">
        <v>32</v>
      </c>
      <c r="B46" s="13">
        <v>1655153.5050000027</v>
      </c>
      <c r="C46" s="13"/>
      <c r="D46" s="13">
        <v>3190675.3110000025</v>
      </c>
      <c r="E46" s="13"/>
      <c r="F46" s="13">
        <v>12254488.497000007</v>
      </c>
    </row>
    <row r="47" spans="1:6" x14ac:dyDescent="0.2">
      <c r="A47" t="s">
        <v>5</v>
      </c>
      <c r="B47" s="28">
        <v>2000</v>
      </c>
      <c r="C47" s="13"/>
      <c r="D47" s="13"/>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v>207761900.14000005</v>
      </c>
      <c r="C51" s="13"/>
      <c r="D51" s="13">
        <v>426764688.58000004</v>
      </c>
      <c r="E51" s="13"/>
      <c r="F51" s="13">
        <v>2359209174.5299997</v>
      </c>
    </row>
    <row r="52" spans="1:6" x14ac:dyDescent="0.2">
      <c r="A52" t="s">
        <v>2</v>
      </c>
      <c r="B52" s="13">
        <v>188321748.69</v>
      </c>
      <c r="C52" s="13"/>
      <c r="D52" s="13">
        <v>386651894.09000003</v>
      </c>
      <c r="E52" s="13"/>
      <c r="F52" s="13">
        <v>2139409807.1200001</v>
      </c>
    </row>
    <row r="53" spans="1:6" x14ac:dyDescent="0.2">
      <c r="A53" t="s">
        <v>0</v>
      </c>
      <c r="B53" s="13">
        <v>501105.5</v>
      </c>
      <c r="C53" s="13"/>
      <c r="D53" s="13">
        <v>887373.11</v>
      </c>
      <c r="E53" s="13"/>
      <c r="F53" s="13">
        <v>1956631.41</v>
      </c>
    </row>
    <row r="54" spans="1:6" x14ac:dyDescent="0.2">
      <c r="A54" t="s">
        <v>30</v>
      </c>
      <c r="B54" s="13">
        <v>0</v>
      </c>
      <c r="C54" s="13"/>
      <c r="D54" s="13">
        <v>0</v>
      </c>
      <c r="E54" s="13"/>
      <c r="F54" s="13">
        <v>199152.03</v>
      </c>
    </row>
    <row r="55" spans="1:6" x14ac:dyDescent="0.2">
      <c r="A55" t="s">
        <v>31</v>
      </c>
      <c r="B55" s="13">
        <v>18939045.950000048</v>
      </c>
      <c r="C55" s="13"/>
      <c r="D55" s="13">
        <v>39225421.38000001</v>
      </c>
      <c r="E55" s="13"/>
      <c r="F55" s="13">
        <v>218041888.02999961</v>
      </c>
    </row>
    <row r="56" spans="1:6" x14ac:dyDescent="0.2">
      <c r="A56" t="s">
        <v>25</v>
      </c>
      <c r="B56" s="13">
        <v>10416475.272500027</v>
      </c>
      <c r="C56" s="13"/>
      <c r="D56" s="13">
        <v>21573981.759000007</v>
      </c>
      <c r="E56" s="13"/>
      <c r="F56" s="13">
        <v>119923038.41649979</v>
      </c>
    </row>
    <row r="57" spans="1:6" x14ac:dyDescent="0.2">
      <c r="A57" t="s">
        <v>32</v>
      </c>
      <c r="B57" s="13">
        <v>8522570.6775000226</v>
      </c>
      <c r="C57" s="13"/>
      <c r="D57" s="13">
        <v>17651439.621000007</v>
      </c>
      <c r="E57" s="13"/>
      <c r="F57" s="13">
        <v>98118849.613499835</v>
      </c>
    </row>
    <row r="58" spans="1:6" x14ac:dyDescent="0.2">
      <c r="A58" t="s">
        <v>5</v>
      </c>
      <c r="B58" s="31">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IV6553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A17" sqref="A1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60</v>
      </c>
      <c r="E4" s="10"/>
      <c r="F4" s="16" t="s">
        <v>28</v>
      </c>
    </row>
    <row r="5" spans="1:6" x14ac:dyDescent="0.2">
      <c r="A5" s="9"/>
      <c r="B5" s="11" t="s">
        <v>65</v>
      </c>
      <c r="C5" s="9"/>
      <c r="D5" s="11" t="s">
        <v>11</v>
      </c>
      <c r="F5" s="11" t="s">
        <v>8</v>
      </c>
    </row>
    <row r="6" spans="1:6" x14ac:dyDescent="0.2">
      <c r="D6" t="s">
        <v>63</v>
      </c>
    </row>
    <row r="7" spans="1:6" x14ac:dyDescent="0.2">
      <c r="A7" s="8" t="s">
        <v>3</v>
      </c>
      <c r="B7" s="8"/>
      <c r="C7" s="8"/>
    </row>
    <row r="8" spans="1:6" x14ac:dyDescent="0.2">
      <c r="A8" t="s">
        <v>1</v>
      </c>
      <c r="B8" s="13" t="e">
        <f>SUM(#REF!)</f>
        <v>#REF!</v>
      </c>
      <c r="C8" s="13"/>
      <c r="D8" s="13">
        <v>154289801.05999997</v>
      </c>
      <c r="E8" s="13"/>
      <c r="F8" s="13">
        <v>571256393.02999997</v>
      </c>
    </row>
    <row r="9" spans="1:6" x14ac:dyDescent="0.2">
      <c r="A9" t="s">
        <v>2</v>
      </c>
      <c r="B9" s="13" t="e">
        <f>SUM(#REF!)</f>
        <v>#REF!</v>
      </c>
      <c r="C9" s="13"/>
      <c r="D9" s="13">
        <v>139622539.08999997</v>
      </c>
      <c r="E9" s="13"/>
      <c r="F9" s="13">
        <v>516300877.56</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t="e">
        <f>SUM(#REF!)</f>
        <v>#REF!</v>
      </c>
      <c r="C12" s="13"/>
      <c r="D12" s="13">
        <v>14667261.969999999</v>
      </c>
      <c r="E12" s="13"/>
      <c r="F12" s="13">
        <v>55148257.5</v>
      </c>
    </row>
    <row r="13" spans="1:6" x14ac:dyDescent="0.2">
      <c r="A13" t="s">
        <v>25</v>
      </c>
      <c r="B13" s="13" t="e">
        <f>B12*0.55</f>
        <v>#REF!</v>
      </c>
      <c r="C13" s="13"/>
      <c r="D13" s="13">
        <f>D12*0.55</f>
        <v>8066994.0834999997</v>
      </c>
      <c r="E13" s="13"/>
      <c r="F13" s="13">
        <f>F12*0.55</f>
        <v>30331541.625000004</v>
      </c>
    </row>
    <row r="14" spans="1:6" x14ac:dyDescent="0.2">
      <c r="A14" t="s">
        <v>32</v>
      </c>
      <c r="B14" s="13" t="e">
        <f>B12*0.45</f>
        <v>#REF!</v>
      </c>
      <c r="C14" s="13"/>
      <c r="D14" s="13">
        <f>D12*0.45</f>
        <v>6600267.8865</v>
      </c>
      <c r="E14" s="13"/>
      <c r="F14" s="13">
        <f>F12*0.45</f>
        <v>24816715.875</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242819239.32999998</v>
      </c>
      <c r="E19" s="13"/>
      <c r="F19" s="13">
        <v>984380149.27999997</v>
      </c>
    </row>
    <row r="20" spans="1:6" x14ac:dyDescent="0.2">
      <c r="A20" t="s">
        <v>2</v>
      </c>
      <c r="B20" s="13" t="e">
        <f>SUM(#REF!)</f>
        <v>#REF!</v>
      </c>
      <c r="C20" s="13"/>
      <c r="D20" s="13">
        <v>220315215.28999999</v>
      </c>
      <c r="E20" s="13"/>
      <c r="F20" s="13">
        <v>896039876.19000006</v>
      </c>
    </row>
    <row r="21" spans="1:6" x14ac:dyDescent="0.2">
      <c r="A21" t="s">
        <v>0</v>
      </c>
      <c r="B21" s="13" t="e">
        <f>SUM(#REF!)</f>
        <v>#REF!</v>
      </c>
      <c r="C21" s="13"/>
      <c r="D21" s="13">
        <v>466460.91</v>
      </c>
      <c r="E21" s="13"/>
      <c r="F21" s="13">
        <v>1103394.05</v>
      </c>
    </row>
    <row r="22" spans="1:6" x14ac:dyDescent="0.2">
      <c r="A22" t="s">
        <v>31</v>
      </c>
      <c r="B22" s="13" t="e">
        <f>SUM(#REF!)</f>
        <v>#REF!</v>
      </c>
      <c r="C22" s="13"/>
      <c r="D22" s="13">
        <v>22037563.129999999</v>
      </c>
      <c r="E22" s="13"/>
      <c r="F22" s="13">
        <v>87236879.039999992</v>
      </c>
    </row>
    <row r="23" spans="1:6" x14ac:dyDescent="0.2">
      <c r="A23" t="s">
        <v>25</v>
      </c>
      <c r="B23" s="13" t="e">
        <f>B22*0.55</f>
        <v>#REF!</v>
      </c>
      <c r="C23" s="13"/>
      <c r="D23" s="13">
        <f>D22*0.55</f>
        <v>12120659.7215</v>
      </c>
      <c r="E23" s="13"/>
      <c r="F23" s="13">
        <f>F22*0.55</f>
        <v>47980283.472000003</v>
      </c>
    </row>
    <row r="24" spans="1:6" x14ac:dyDescent="0.2">
      <c r="A24" t="s">
        <v>32</v>
      </c>
      <c r="B24" s="13" t="e">
        <f>B22*0.45</f>
        <v>#REF!</v>
      </c>
      <c r="C24" s="13"/>
      <c r="D24" s="13">
        <f>D22*0.45</f>
        <v>9916903.408499999</v>
      </c>
      <c r="E24" s="13"/>
      <c r="F24" s="13">
        <f>F22*0.45</f>
        <v>39256595.567999996</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264857608.37000003</v>
      </c>
      <c r="E29" s="13"/>
      <c r="F29" s="13">
        <v>821254065.75999999</v>
      </c>
    </row>
    <row r="30" spans="1:6" x14ac:dyDescent="0.2">
      <c r="A30" t="s">
        <v>2</v>
      </c>
      <c r="B30" s="13" t="e">
        <f>SUM(#REF!)</f>
        <v>#REF!</v>
      </c>
      <c r="C30" s="13"/>
      <c r="D30" s="13">
        <v>239756547.13</v>
      </c>
      <c r="E30" s="13"/>
      <c r="F30" s="13">
        <v>742814877.1400001</v>
      </c>
    </row>
    <row r="31" spans="1:6" x14ac:dyDescent="0.2">
      <c r="A31" t="s">
        <v>0</v>
      </c>
      <c r="B31" s="13" t="e">
        <f>SUM(#REF!)</f>
        <v>#REF!</v>
      </c>
      <c r="C31" s="13"/>
      <c r="D31" s="13">
        <v>1479046.41</v>
      </c>
      <c r="E31" s="13"/>
      <c r="F31" s="13">
        <v>1822825.66</v>
      </c>
    </row>
    <row r="32" spans="1:6" x14ac:dyDescent="0.2">
      <c r="A32" t="s">
        <v>31</v>
      </c>
      <c r="B32" s="13" t="e">
        <f>SUM(#REF!)</f>
        <v>#REF!</v>
      </c>
      <c r="C32" s="13"/>
      <c r="D32" s="13">
        <v>23622014.829999991</v>
      </c>
      <c r="E32" s="13"/>
      <c r="F32" s="13">
        <v>76616362.959999979</v>
      </c>
    </row>
    <row r="33" spans="1:6" x14ac:dyDescent="0.2">
      <c r="A33" t="s">
        <v>25</v>
      </c>
      <c r="B33" s="13" t="e">
        <f>B32*0.55</f>
        <v>#REF!</v>
      </c>
      <c r="C33" s="13"/>
      <c r="D33" s="13">
        <f>D32*0.55</f>
        <v>12992108.156499997</v>
      </c>
      <c r="E33" s="13"/>
      <c r="F33" s="13">
        <f>F32*0.55</f>
        <v>42138999.627999991</v>
      </c>
    </row>
    <row r="34" spans="1:6" x14ac:dyDescent="0.2">
      <c r="A34" t="s">
        <v>32</v>
      </c>
      <c r="B34" s="13" t="e">
        <f>B32*0.45</f>
        <v>#REF!</v>
      </c>
      <c r="C34" s="13"/>
      <c r="D34" s="13">
        <f>D32*0.45</f>
        <v>10629906.673499996</v>
      </c>
      <c r="E34" s="13"/>
      <c r="F34" s="13">
        <f>F32*0.45</f>
        <v>34477363.331999995</v>
      </c>
    </row>
    <row r="35" spans="1:6" x14ac:dyDescent="0.2">
      <c r="A35" t="s">
        <v>5</v>
      </c>
      <c r="B35" s="31">
        <v>2744</v>
      </c>
      <c r="C35" s="13"/>
      <c r="D35" s="31"/>
      <c r="E35" s="13"/>
      <c r="F35" s="13"/>
    </row>
    <row r="36" spans="1:6" x14ac:dyDescent="0.2">
      <c r="B36" s="13"/>
      <c r="C36" s="13"/>
      <c r="D36" s="13"/>
      <c r="E36" s="13"/>
      <c r="F36" s="13"/>
    </row>
    <row r="37" spans="1:6" x14ac:dyDescent="0.2">
      <c r="B37" s="13"/>
      <c r="C37" s="13"/>
      <c r="D37" s="13"/>
      <c r="E37" s="13"/>
      <c r="F37" s="13"/>
    </row>
    <row r="38" spans="1:6" ht="75.75" customHeight="1" x14ac:dyDescent="0.2">
      <c r="A38" s="96" t="s">
        <v>51</v>
      </c>
      <c r="B38" s="96"/>
      <c r="C38" s="96"/>
      <c r="D38" s="96"/>
      <c r="E38" s="96"/>
      <c r="F38" s="96"/>
    </row>
    <row r="39" spans="1:6" x14ac:dyDescent="0.2">
      <c r="B39" s="13"/>
      <c r="C39" s="13"/>
      <c r="D39" s="13"/>
      <c r="E39" s="13"/>
      <c r="F39" s="13"/>
    </row>
    <row r="40" spans="1:6" x14ac:dyDescent="0.2">
      <c r="A40" s="25" t="s">
        <v>50</v>
      </c>
      <c r="B40" s="13"/>
      <c r="C40" s="13"/>
      <c r="D40" s="13"/>
      <c r="E40" s="13"/>
      <c r="F40" s="13"/>
    </row>
    <row r="41" spans="1:6" x14ac:dyDescent="0.2">
      <c r="A41" t="s">
        <v>1</v>
      </c>
      <c r="B41" s="13" t="e">
        <f>SUM(#REF!)</f>
        <v>#REF!</v>
      </c>
      <c r="C41" s="13"/>
      <c r="D41" s="13">
        <v>151391159.22999999</v>
      </c>
      <c r="E41" s="13"/>
      <c r="F41" s="13">
        <v>368911685.86999989</v>
      </c>
    </row>
    <row r="42" spans="1:6" x14ac:dyDescent="0.2">
      <c r="A42" t="s">
        <v>2</v>
      </c>
      <c r="B42" s="13" t="e">
        <f>SUM(#REF!)</f>
        <v>#REF!</v>
      </c>
      <c r="C42" s="13"/>
      <c r="D42" s="13">
        <v>137400871.82999998</v>
      </c>
      <c r="E42" s="13"/>
      <c r="F42" s="13">
        <v>334697455.48000002</v>
      </c>
    </row>
    <row r="43" spans="1:6" x14ac:dyDescent="0.2">
      <c r="A43" t="s">
        <v>0</v>
      </c>
      <c r="B43" s="13" t="e">
        <f>SUM(#REF!)</f>
        <v>#REF!</v>
      </c>
      <c r="C43" s="13"/>
      <c r="D43" s="13">
        <v>74964</v>
      </c>
      <c r="E43" s="13"/>
      <c r="F43" s="13">
        <v>157099.91</v>
      </c>
    </row>
    <row r="44" spans="1:6" x14ac:dyDescent="0.2">
      <c r="A44" t="s">
        <v>31</v>
      </c>
      <c r="B44" s="13" t="e">
        <f>SUM(#REF!)</f>
        <v>#REF!</v>
      </c>
      <c r="C44" s="13"/>
      <c r="D44" s="13">
        <v>13915323.399999999</v>
      </c>
      <c r="E44" s="13"/>
      <c r="F44" s="13">
        <v>34057130.480000004</v>
      </c>
    </row>
    <row r="45" spans="1:6" x14ac:dyDescent="0.2">
      <c r="A45" t="s">
        <v>25</v>
      </c>
      <c r="B45" s="13" t="e">
        <f>B44*0.55</f>
        <v>#REF!</v>
      </c>
      <c r="C45" s="13"/>
      <c r="D45" s="13">
        <f>D44*0.55</f>
        <v>7653427.8700000001</v>
      </c>
      <c r="E45" s="13"/>
      <c r="F45" s="13">
        <f>F44*0.55</f>
        <v>18731421.764000002</v>
      </c>
    </row>
    <row r="46" spans="1:6" x14ac:dyDescent="0.2">
      <c r="A46" t="s">
        <v>32</v>
      </c>
      <c r="B46" s="13" t="e">
        <f>B44*0.45</f>
        <v>#REF!</v>
      </c>
      <c r="C46" s="13"/>
      <c r="D46" s="13">
        <f>D44*0.45</f>
        <v>6261895.5299999993</v>
      </c>
      <c r="E46" s="13"/>
      <c r="F46" s="13">
        <f>F44*0.45</f>
        <v>15325708.716000002</v>
      </c>
    </row>
    <row r="47" spans="1:6" x14ac:dyDescent="0.2">
      <c r="A47" t="s">
        <v>5</v>
      </c>
      <c r="B47" s="28">
        <v>2000</v>
      </c>
      <c r="C47" s="13"/>
      <c r="D47" s="28"/>
      <c r="E47" s="13"/>
      <c r="F47" s="13"/>
    </row>
    <row r="48" spans="1:6" x14ac:dyDescent="0.2">
      <c r="B48" s="13"/>
      <c r="C48" s="13"/>
      <c r="D48" s="13"/>
      <c r="E48" s="13"/>
      <c r="F48" s="13"/>
    </row>
    <row r="49" spans="1:6" x14ac:dyDescent="0.2">
      <c r="B49" s="13"/>
      <c r="C49" s="13"/>
      <c r="D49" s="13"/>
      <c r="E49" s="13"/>
      <c r="F49" s="13"/>
    </row>
    <row r="50" spans="1:6" x14ac:dyDescent="0.2">
      <c r="A50" s="8" t="s">
        <v>6</v>
      </c>
      <c r="B50" s="13"/>
      <c r="C50" s="13"/>
      <c r="D50" s="13"/>
      <c r="E50" s="13"/>
      <c r="F50" s="13"/>
    </row>
    <row r="51" spans="1:6" x14ac:dyDescent="0.2">
      <c r="A51" t="s">
        <v>1</v>
      </c>
      <c r="B51" s="13" t="e">
        <f>SUM(B41,B29,B19,B8)</f>
        <v>#REF!</v>
      </c>
      <c r="C51" s="13"/>
      <c r="D51" s="13">
        <f>SUM(D41,D29,D19,D8)</f>
        <v>813357807.99000001</v>
      </c>
      <c r="E51" s="13"/>
      <c r="F51" s="13">
        <f>SUM(F41,F29,F19,F8)</f>
        <v>2745802293.9399996</v>
      </c>
    </row>
    <row r="52" spans="1:6" x14ac:dyDescent="0.2">
      <c r="A52" t="s">
        <v>2</v>
      </c>
      <c r="B52" s="13" t="e">
        <f>SUM(B42,B30,B20,B9)</f>
        <v>#REF!</v>
      </c>
      <c r="C52" s="13"/>
      <c r="D52" s="13">
        <f>SUM(D42,D30,D20,D9)</f>
        <v>737095173.33999991</v>
      </c>
      <c r="E52" s="13"/>
      <c r="F52" s="13">
        <f>SUM(F42,F30,F20,F9)</f>
        <v>2489853086.3700004</v>
      </c>
    </row>
    <row r="53" spans="1:6" x14ac:dyDescent="0.2">
      <c r="A53" t="s">
        <v>0</v>
      </c>
      <c r="B53" s="13" t="e">
        <f>SUM(B43,B31,B21,B10)</f>
        <v>#REF!</v>
      </c>
      <c r="C53" s="13"/>
      <c r="D53" s="13">
        <f>SUM(D43,D31,D21,D10)</f>
        <v>2020471.3199999998</v>
      </c>
      <c r="E53" s="13"/>
      <c r="F53" s="13">
        <f>SUM(F43,F31,F21,F10)</f>
        <v>3089729.62</v>
      </c>
    </row>
    <row r="54" spans="1:6" x14ac:dyDescent="0.2">
      <c r="A54" t="s">
        <v>30</v>
      </c>
      <c r="B54" s="13">
        <f>B11</f>
        <v>0</v>
      </c>
      <c r="C54" s="13"/>
      <c r="D54" s="13">
        <f>D11</f>
        <v>0</v>
      </c>
      <c r="E54" s="13"/>
      <c r="F54" s="13">
        <f>F11</f>
        <v>199152.03</v>
      </c>
    </row>
    <row r="55" spans="1:6" x14ac:dyDescent="0.2">
      <c r="A55" t="s">
        <v>31</v>
      </c>
      <c r="B55" s="13" t="e">
        <f>SUM(B44,B32,B22,B12)</f>
        <v>#REF!</v>
      </c>
      <c r="C55" s="13"/>
      <c r="D55" s="13">
        <f>SUM(D44,D32,D22,D12)</f>
        <v>74242163.329999983</v>
      </c>
      <c r="E55" s="13"/>
      <c r="F55" s="13">
        <f>SUM(F44,F32,F22,F12)</f>
        <v>253058629.97999996</v>
      </c>
    </row>
    <row r="56" spans="1:6" x14ac:dyDescent="0.2">
      <c r="A56" t="s">
        <v>25</v>
      </c>
      <c r="B56" s="13" t="e">
        <f>B55*0.55</f>
        <v>#REF!</v>
      </c>
      <c r="C56" s="13"/>
      <c r="D56" s="13">
        <f>D55*0.55</f>
        <v>40833189.831499994</v>
      </c>
      <c r="E56" s="13"/>
      <c r="F56" s="13">
        <f>F55*0.55</f>
        <v>139182246.48899999</v>
      </c>
    </row>
    <row r="57" spans="1:6" x14ac:dyDescent="0.2">
      <c r="A57" t="s">
        <v>32</v>
      </c>
      <c r="B57" s="13" t="e">
        <f>B55*0.45</f>
        <v>#REF!</v>
      </c>
      <c r="C57" s="13"/>
      <c r="D57" s="13">
        <f>D55*0.45</f>
        <v>33408973.498499993</v>
      </c>
      <c r="E57" s="13"/>
      <c r="F57" s="13">
        <f>F55*0.45</f>
        <v>113876383.49099998</v>
      </c>
    </row>
    <row r="58" spans="1:6" x14ac:dyDescent="0.2">
      <c r="A58" t="s">
        <v>5</v>
      </c>
      <c r="B58" s="18">
        <f>SUM(B47,B35,B25,B15)</f>
        <v>7929</v>
      </c>
    </row>
    <row r="61" spans="1:6" ht="76.5" customHeight="1" x14ac:dyDescent="0.2">
      <c r="A61" s="96" t="s">
        <v>51</v>
      </c>
      <c r="B61" s="96"/>
      <c r="C61" s="96"/>
      <c r="D61" s="96"/>
      <c r="E61" s="96"/>
      <c r="F61" s="96"/>
    </row>
    <row r="62" spans="1:6" x14ac:dyDescent="0.2">
      <c r="A62" s="29"/>
    </row>
    <row r="63" spans="1:6" x14ac:dyDescent="0.2">
      <c r="A63" s="29"/>
    </row>
    <row r="64" spans="1:6" x14ac:dyDescent="0.2">
      <c r="A64" s="29"/>
    </row>
    <row r="65" spans="1:1" x14ac:dyDescent="0.2">
      <c r="A65" s="29"/>
    </row>
  </sheetData>
  <mergeCells count="4">
    <mergeCell ref="A1:F1"/>
    <mergeCell ref="A2:F2"/>
    <mergeCell ref="A38:F38"/>
    <mergeCell ref="A61:F61"/>
  </mergeCells>
  <phoneticPr fontId="5" type="noConversion"/>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selection sqref="A1:IV6553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6" t="s">
        <v>55</v>
      </c>
      <c r="C4" s="10"/>
      <c r="D4" s="16" t="s">
        <v>60</v>
      </c>
      <c r="E4" s="10"/>
      <c r="F4" s="16" t="s">
        <v>67</v>
      </c>
      <c r="G4" s="10"/>
      <c r="H4" s="16" t="s">
        <v>28</v>
      </c>
    </row>
    <row r="5" spans="1:8" x14ac:dyDescent="0.2">
      <c r="A5" s="9"/>
      <c r="B5" s="11" t="s">
        <v>66</v>
      </c>
      <c r="C5" s="9"/>
      <c r="D5" s="11" t="s">
        <v>11</v>
      </c>
      <c r="F5" s="11" t="s">
        <v>61</v>
      </c>
      <c r="H5" s="11" t="s">
        <v>8</v>
      </c>
    </row>
    <row r="7" spans="1:8" x14ac:dyDescent="0.2">
      <c r="A7" s="8" t="s">
        <v>3</v>
      </c>
      <c r="B7" s="8"/>
      <c r="C7" s="8"/>
    </row>
    <row r="8" spans="1:8" x14ac:dyDescent="0.2">
      <c r="A8" t="s">
        <v>1</v>
      </c>
      <c r="B8" s="13">
        <v>36607528.049999997</v>
      </c>
      <c r="C8" s="13"/>
      <c r="D8" s="13">
        <v>158341788.71999997</v>
      </c>
      <c r="E8" s="13"/>
      <c r="F8" s="13">
        <v>32555540.390000001</v>
      </c>
      <c r="G8" s="13"/>
      <c r="H8" s="13">
        <v>607863921.08000004</v>
      </c>
    </row>
    <row r="9" spans="1:8" x14ac:dyDescent="0.2">
      <c r="A9" t="s">
        <v>2</v>
      </c>
      <c r="B9" s="13">
        <v>33167430.57</v>
      </c>
      <c r="C9" s="13"/>
      <c r="D9" s="13">
        <v>143303427.35999998</v>
      </c>
      <c r="E9" s="13"/>
      <c r="F9" s="13">
        <v>29486542.299999997</v>
      </c>
      <c r="G9" s="13"/>
      <c r="H9" s="13">
        <v>549468308.13</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3440097.48</v>
      </c>
      <c r="C12" s="13"/>
      <c r="D12" s="13">
        <v>15038361.359999999</v>
      </c>
      <c r="E12" s="13"/>
      <c r="F12" s="13">
        <v>3068998.09</v>
      </c>
      <c r="G12" s="13"/>
      <c r="H12" s="13">
        <v>58588354.980000004</v>
      </c>
    </row>
    <row r="13" spans="1:8" x14ac:dyDescent="0.2">
      <c r="A13" t="s">
        <v>25</v>
      </c>
      <c r="B13" s="13">
        <v>1892053.6139999984</v>
      </c>
      <c r="C13" s="13"/>
      <c r="D13" s="13">
        <v>8271098.7480000006</v>
      </c>
      <c r="E13" s="13"/>
      <c r="F13" s="13">
        <v>1687948.9495000001</v>
      </c>
      <c r="G13" s="13"/>
      <c r="H13" s="13">
        <v>32223595.239000004</v>
      </c>
    </row>
    <row r="14" spans="1:8" x14ac:dyDescent="0.2">
      <c r="A14" t="s">
        <v>32</v>
      </c>
      <c r="B14" s="13">
        <v>1548043.8659999985</v>
      </c>
      <c r="C14" s="13"/>
      <c r="D14" s="13">
        <v>6767262.6119999997</v>
      </c>
      <c r="E14" s="13"/>
      <c r="F14" s="13">
        <v>1381049.1405</v>
      </c>
      <c r="G14" s="13"/>
      <c r="H14" s="13">
        <v>26364759.741000004</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63815280.920000002</v>
      </c>
      <c r="C19" s="13"/>
      <c r="D19" s="13">
        <v>249022136.81999999</v>
      </c>
      <c r="E19" s="13"/>
      <c r="F19" s="13">
        <v>57612383.43</v>
      </c>
      <c r="G19" s="13"/>
      <c r="H19" s="13">
        <v>1048195430.1999999</v>
      </c>
    </row>
    <row r="20" spans="1:8" x14ac:dyDescent="0.2">
      <c r="A20" t="s">
        <v>2</v>
      </c>
      <c r="B20" s="13">
        <v>57854955.399999999</v>
      </c>
      <c r="C20" s="13"/>
      <c r="D20" s="13">
        <v>225931492.53</v>
      </c>
      <c r="E20" s="13"/>
      <c r="F20" s="13">
        <v>52238678.159999996</v>
      </c>
      <c r="G20" s="13"/>
      <c r="H20" s="13">
        <v>953894831.59000003</v>
      </c>
    </row>
    <row r="21" spans="1:8" x14ac:dyDescent="0.2">
      <c r="A21" t="s">
        <v>0</v>
      </c>
      <c r="B21" s="13">
        <v>394639.95</v>
      </c>
      <c r="C21" s="13"/>
      <c r="D21" s="13">
        <v>481527.61</v>
      </c>
      <c r="E21" s="13"/>
      <c r="F21" s="13">
        <v>379573.25</v>
      </c>
      <c r="G21" s="13"/>
      <c r="H21" s="13">
        <v>1498034</v>
      </c>
    </row>
    <row r="22" spans="1:8" x14ac:dyDescent="0.2">
      <c r="A22" t="s">
        <v>31</v>
      </c>
      <c r="B22" s="13">
        <v>5565685.5700000031</v>
      </c>
      <c r="C22" s="13"/>
      <c r="D22" s="13">
        <v>22609116.68</v>
      </c>
      <c r="E22" s="13"/>
      <c r="F22" s="13">
        <v>4994132.0199999996</v>
      </c>
      <c r="G22" s="13"/>
      <c r="H22" s="13">
        <v>92802564.609999999</v>
      </c>
    </row>
    <row r="23" spans="1:8" x14ac:dyDescent="0.2">
      <c r="A23" t="s">
        <v>25</v>
      </c>
      <c r="B23" s="13">
        <v>3061127.063500002</v>
      </c>
      <c r="C23" s="13"/>
      <c r="D23" s="13">
        <v>12435014.174000001</v>
      </c>
      <c r="E23" s="13"/>
      <c r="F23" s="13">
        <v>2746772.611</v>
      </c>
      <c r="G23" s="13"/>
      <c r="H23" s="13">
        <v>51041410.535500005</v>
      </c>
    </row>
    <row r="24" spans="1:8" x14ac:dyDescent="0.2">
      <c r="A24" t="s">
        <v>32</v>
      </c>
      <c r="B24" s="13">
        <v>2504558.5065000015</v>
      </c>
      <c r="C24" s="13"/>
      <c r="D24" s="13">
        <v>10174102.506000001</v>
      </c>
      <c r="E24" s="13"/>
      <c r="F24" s="13">
        <v>2247359.409</v>
      </c>
      <c r="G24" s="13"/>
      <c r="H24" s="13">
        <v>41761154.074500002</v>
      </c>
    </row>
    <row r="25" spans="1:8" x14ac:dyDescent="0.2">
      <c r="A25" t="s">
        <v>5</v>
      </c>
      <c r="B25" s="28">
        <v>2076</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62765143.119999997</v>
      </c>
      <c r="C29" s="13"/>
      <c r="D29" s="13">
        <v>271361752.49000001</v>
      </c>
      <c r="E29" s="13"/>
      <c r="F29" s="13">
        <v>56260999</v>
      </c>
      <c r="G29" s="13"/>
      <c r="H29" s="13">
        <v>884019208.88</v>
      </c>
    </row>
    <row r="30" spans="1:8" x14ac:dyDescent="0.2">
      <c r="A30" t="s">
        <v>2</v>
      </c>
      <c r="B30" s="13">
        <v>56808921.780000001</v>
      </c>
      <c r="C30" s="13"/>
      <c r="D30" s="13">
        <v>245625386.59999999</v>
      </c>
      <c r="E30" s="13"/>
      <c r="F30" s="13">
        <v>50940082.309999995</v>
      </c>
      <c r="G30" s="13"/>
      <c r="H30" s="13">
        <v>799623798.91999996</v>
      </c>
    </row>
    <row r="31" spans="1:8" x14ac:dyDescent="0.2">
      <c r="A31" t="s">
        <v>0</v>
      </c>
      <c r="B31" s="13">
        <v>254969.09</v>
      </c>
      <c r="C31" s="13"/>
      <c r="D31" s="13">
        <v>1522493.5</v>
      </c>
      <c r="E31" s="13"/>
      <c r="F31" s="13">
        <v>211522</v>
      </c>
      <c r="G31" s="13"/>
      <c r="H31" s="13">
        <v>2077794.75</v>
      </c>
    </row>
    <row r="32" spans="1:8" x14ac:dyDescent="0.2">
      <c r="A32" t="s">
        <v>31</v>
      </c>
      <c r="B32" s="13">
        <v>5701252.2499999963</v>
      </c>
      <c r="C32" s="13"/>
      <c r="D32" s="13">
        <v>24213872.389999989</v>
      </c>
      <c r="E32" s="13"/>
      <c r="F32" s="13">
        <v>5109394.6900000004</v>
      </c>
      <c r="G32" s="13"/>
      <c r="H32" s="13">
        <v>82317615.209999979</v>
      </c>
    </row>
    <row r="33" spans="1:8" x14ac:dyDescent="0.2">
      <c r="A33" t="s">
        <v>25</v>
      </c>
      <c r="B33" s="13">
        <v>3135688.7374999984</v>
      </c>
      <c r="C33" s="13"/>
      <c r="D33" s="13">
        <v>13317629.814499995</v>
      </c>
      <c r="E33" s="13"/>
      <c r="F33" s="13">
        <v>2810167.0795000005</v>
      </c>
      <c r="G33" s="13"/>
      <c r="H33" s="13">
        <v>45274688.365499988</v>
      </c>
    </row>
    <row r="34" spans="1:8" x14ac:dyDescent="0.2">
      <c r="A34" t="s">
        <v>32</v>
      </c>
      <c r="B34" s="13">
        <v>2565563.5124999983</v>
      </c>
      <c r="C34" s="13"/>
      <c r="D34" s="13">
        <v>10896242.575499995</v>
      </c>
      <c r="E34" s="13"/>
      <c r="F34" s="13">
        <v>2299227.6105000004</v>
      </c>
      <c r="G34" s="13"/>
      <c r="H34" s="13">
        <v>37042926.84449999</v>
      </c>
    </row>
    <row r="35" spans="1:8" x14ac:dyDescent="0.2">
      <c r="A35" t="s">
        <v>5</v>
      </c>
      <c r="B35" s="26">
        <v>2744</v>
      </c>
      <c r="C35" s="13"/>
      <c r="D35" s="13"/>
      <c r="E35" s="13"/>
      <c r="F35" s="13"/>
      <c r="G35" s="13"/>
      <c r="H35" s="13"/>
    </row>
    <row r="36" spans="1:8" x14ac:dyDescent="0.2">
      <c r="B36" s="13"/>
      <c r="C36" s="13"/>
      <c r="D36" s="13"/>
      <c r="E36" s="13"/>
      <c r="F36" s="13"/>
      <c r="G36" s="13"/>
      <c r="H36" s="13"/>
    </row>
    <row r="37" spans="1:8" x14ac:dyDescent="0.2">
      <c r="B37" s="13"/>
      <c r="C37" s="13"/>
      <c r="D37" s="13"/>
      <c r="E37" s="13"/>
      <c r="F37" s="13"/>
      <c r="G37" s="13"/>
      <c r="H37" s="13"/>
    </row>
    <row r="38" spans="1:8" ht="75.95" customHeight="1" x14ac:dyDescent="0.2">
      <c r="A38" s="96" t="s">
        <v>51</v>
      </c>
      <c r="B38" s="96"/>
      <c r="C38" s="96"/>
      <c r="D38" s="96"/>
      <c r="E38" s="96"/>
      <c r="F38" s="96"/>
      <c r="G38" s="96"/>
      <c r="H38" s="96"/>
    </row>
    <row r="39" spans="1:8" x14ac:dyDescent="0.2">
      <c r="B39" s="13"/>
      <c r="C39" s="13"/>
      <c r="D39" s="13"/>
      <c r="E39" s="13"/>
      <c r="F39" s="13"/>
      <c r="G39" s="13"/>
      <c r="H39" s="13"/>
    </row>
    <row r="40" spans="1:8" x14ac:dyDescent="0.2">
      <c r="A40" s="25" t="s">
        <v>50</v>
      </c>
      <c r="B40" s="13"/>
      <c r="C40" s="13"/>
      <c r="D40" s="13"/>
      <c r="E40" s="13"/>
      <c r="F40" s="13"/>
      <c r="G40" s="13"/>
      <c r="H40" s="13"/>
    </row>
    <row r="41" spans="1:8" x14ac:dyDescent="0.2">
      <c r="A41" t="s">
        <v>1</v>
      </c>
      <c r="B41" s="13">
        <v>36350715.850000001</v>
      </c>
      <c r="C41" s="13"/>
      <c r="D41" s="13">
        <v>154803453.35999998</v>
      </c>
      <c r="E41" s="13"/>
      <c r="F41" s="13">
        <v>32938421.719999999</v>
      </c>
      <c r="G41" s="13"/>
      <c r="H41" s="13">
        <v>405262401.71999991</v>
      </c>
    </row>
    <row r="42" spans="1:8" x14ac:dyDescent="0.2">
      <c r="A42" t="s">
        <v>2</v>
      </c>
      <c r="B42" s="13">
        <v>33015691.27</v>
      </c>
      <c r="C42" s="13"/>
      <c r="D42" s="13">
        <v>140513392.29999998</v>
      </c>
      <c r="E42" s="13"/>
      <c r="F42" s="13">
        <v>29903170.800000004</v>
      </c>
      <c r="G42" s="13"/>
      <c r="H42" s="13">
        <v>367713146.75000006</v>
      </c>
    </row>
    <row r="43" spans="1:8" x14ac:dyDescent="0.2">
      <c r="A43" t="s">
        <v>0</v>
      </c>
      <c r="B43" s="13">
        <v>134216.6</v>
      </c>
      <c r="C43" s="13"/>
      <c r="D43" s="13">
        <v>78144</v>
      </c>
      <c r="E43" s="13"/>
      <c r="F43" s="13">
        <v>131036.6</v>
      </c>
      <c r="G43" s="13"/>
      <c r="H43" s="13">
        <v>291316.51</v>
      </c>
    </row>
    <row r="44" spans="1:8" x14ac:dyDescent="0.2">
      <c r="A44" t="s">
        <v>31</v>
      </c>
      <c r="B44" s="13">
        <v>3200807.98</v>
      </c>
      <c r="C44" s="13"/>
      <c r="D44" s="13">
        <v>14211917.059999999</v>
      </c>
      <c r="E44" s="13"/>
      <c r="F44" s="13">
        <v>2904214.32</v>
      </c>
      <c r="G44" s="13"/>
      <c r="H44" s="13">
        <v>37257938.460000008</v>
      </c>
    </row>
    <row r="45" spans="1:8" x14ac:dyDescent="0.2">
      <c r="A45" t="s">
        <v>25</v>
      </c>
      <c r="B45" s="13">
        <v>1760444.3890000011</v>
      </c>
      <c r="C45" s="13"/>
      <c r="D45" s="13">
        <v>7816554.3829999994</v>
      </c>
      <c r="E45" s="13"/>
      <c r="F45" s="13">
        <v>1597317.8759999999</v>
      </c>
      <c r="G45" s="13"/>
      <c r="H45" s="13">
        <v>20491866.153000005</v>
      </c>
    </row>
    <row r="46" spans="1:8" x14ac:dyDescent="0.2">
      <c r="A46" t="s">
        <v>32</v>
      </c>
      <c r="B46" s="13">
        <v>1440363.5910000009</v>
      </c>
      <c r="C46" s="13"/>
      <c r="D46" s="13">
        <v>6395362.6769999992</v>
      </c>
      <c r="E46" s="13"/>
      <c r="F46" s="13">
        <v>1306896.4439999999</v>
      </c>
      <c r="G46" s="13"/>
      <c r="H46" s="13">
        <v>16766072.307000004</v>
      </c>
    </row>
    <row r="47" spans="1:8" x14ac:dyDescent="0.2">
      <c r="A47" t="s">
        <v>5</v>
      </c>
      <c r="B47" s="28">
        <v>2000</v>
      </c>
      <c r="C47" s="13"/>
      <c r="D47" s="13"/>
      <c r="E47" s="13"/>
      <c r="F47" s="13"/>
      <c r="G47" s="13"/>
      <c r="H47" s="13"/>
    </row>
    <row r="48" spans="1:8" x14ac:dyDescent="0.2">
      <c r="B48" s="13"/>
      <c r="C48" s="13"/>
      <c r="D48" s="13"/>
      <c r="E48" s="13"/>
      <c r="F48" s="13"/>
      <c r="G48" s="13"/>
      <c r="H48" s="13"/>
    </row>
    <row r="49" spans="1:8" x14ac:dyDescent="0.2">
      <c r="B49" s="13"/>
      <c r="C49" s="13"/>
      <c r="D49" s="13"/>
      <c r="E49" s="13"/>
      <c r="F49" s="13"/>
      <c r="G49" s="13"/>
      <c r="H49" s="13"/>
    </row>
    <row r="50" spans="1:8" x14ac:dyDescent="0.2">
      <c r="A50" s="8" t="s">
        <v>6</v>
      </c>
      <c r="B50" s="13"/>
      <c r="C50" s="13"/>
      <c r="D50" s="13"/>
      <c r="E50" s="13"/>
      <c r="F50" s="13"/>
      <c r="G50" s="13"/>
      <c r="H50" s="13"/>
    </row>
    <row r="51" spans="1:8" x14ac:dyDescent="0.2">
      <c r="A51" t="s">
        <v>1</v>
      </c>
      <c r="B51" s="13">
        <v>199538667.94</v>
      </c>
      <c r="C51" s="13"/>
      <c r="D51" s="13">
        <v>833529131.3900001</v>
      </c>
      <c r="E51" s="13"/>
      <c r="F51" s="13">
        <v>179367344.53999999</v>
      </c>
      <c r="G51" s="13"/>
      <c r="H51" s="13">
        <v>2945340961.8800001</v>
      </c>
    </row>
    <row r="52" spans="1:8" x14ac:dyDescent="0.2">
      <c r="A52" t="s">
        <v>2</v>
      </c>
      <c r="B52" s="13">
        <v>180846999.01999998</v>
      </c>
      <c r="C52" s="13"/>
      <c r="D52" s="13">
        <v>755373698.7900002</v>
      </c>
      <c r="E52" s="13"/>
      <c r="F52" s="13">
        <v>162568473.56999999</v>
      </c>
      <c r="G52" s="13"/>
      <c r="H52" s="13">
        <v>2670700085.3899999</v>
      </c>
    </row>
    <row r="53" spans="1:8" x14ac:dyDescent="0.2">
      <c r="A53" t="s">
        <v>0</v>
      </c>
      <c r="B53" s="13">
        <v>783825.64</v>
      </c>
      <c r="C53" s="13"/>
      <c r="D53" s="13">
        <v>2082165.11</v>
      </c>
      <c r="E53" s="13"/>
      <c r="F53" s="13">
        <v>722131.85</v>
      </c>
      <c r="G53" s="13"/>
      <c r="H53" s="13">
        <v>3873555.26</v>
      </c>
    </row>
    <row r="54" spans="1:8" x14ac:dyDescent="0.2">
      <c r="A54" t="s">
        <v>30</v>
      </c>
      <c r="B54" s="13">
        <v>0</v>
      </c>
      <c r="C54" s="13"/>
      <c r="D54" s="13">
        <v>0</v>
      </c>
      <c r="E54" s="13"/>
      <c r="F54" s="13">
        <v>0</v>
      </c>
      <c r="G54" s="13"/>
      <c r="H54" s="13">
        <v>199152.03</v>
      </c>
    </row>
    <row r="55" spans="1:8" x14ac:dyDescent="0.2">
      <c r="A55" t="s">
        <v>31</v>
      </c>
      <c r="B55" s="13">
        <v>17907843.280000016</v>
      </c>
      <c r="C55" s="13"/>
      <c r="D55" s="13">
        <v>76073267.489999995</v>
      </c>
      <c r="E55" s="13"/>
      <c r="F55" s="13">
        <v>16076739.120000003</v>
      </c>
      <c r="G55" s="13"/>
      <c r="H55" s="13">
        <v>270966473.25999999</v>
      </c>
    </row>
    <row r="56" spans="1:8" x14ac:dyDescent="0.2">
      <c r="A56" t="s">
        <v>25</v>
      </c>
      <c r="B56" s="13">
        <v>9849313.8040000089</v>
      </c>
      <c r="C56" s="13"/>
      <c r="D56" s="13">
        <v>41840297.119500004</v>
      </c>
      <c r="E56" s="13"/>
      <c r="F56" s="13">
        <v>8842206.5160000026</v>
      </c>
      <c r="G56" s="13"/>
      <c r="H56" s="13">
        <v>149031560.29300001</v>
      </c>
    </row>
    <row r="57" spans="1:8" x14ac:dyDescent="0.2">
      <c r="A57" t="s">
        <v>32</v>
      </c>
      <c r="B57" s="13">
        <v>8058529.4760000072</v>
      </c>
      <c r="C57" s="13"/>
      <c r="D57" s="13">
        <v>34232970.370499998</v>
      </c>
      <c r="E57" s="13"/>
      <c r="F57" s="13">
        <v>7234532.6040000012</v>
      </c>
      <c r="G57" s="13"/>
      <c r="H57" s="13">
        <v>121934912.96699999</v>
      </c>
    </row>
    <row r="58" spans="1:8" x14ac:dyDescent="0.2">
      <c r="A58" t="s">
        <v>5</v>
      </c>
      <c r="B58" s="26">
        <v>7929</v>
      </c>
    </row>
    <row r="59" spans="1:8" x14ac:dyDescent="0.2">
      <c r="B59" s="28"/>
    </row>
    <row r="61" spans="1:8" ht="76.5" customHeight="1" x14ac:dyDescent="0.2">
      <c r="A61" s="96" t="s">
        <v>51</v>
      </c>
      <c r="B61" s="96"/>
      <c r="C61" s="96"/>
      <c r="D61" s="96"/>
      <c r="E61" s="96"/>
      <c r="F61" s="96"/>
      <c r="G61" s="96"/>
      <c r="H61" s="96"/>
    </row>
    <row r="62" spans="1:8" x14ac:dyDescent="0.2">
      <c r="A62" s="29"/>
    </row>
    <row r="63" spans="1:8" x14ac:dyDescent="0.2">
      <c r="A63" s="29"/>
    </row>
    <row r="64" spans="1:8" x14ac:dyDescent="0.2">
      <c r="A64" s="29"/>
    </row>
    <row r="65" spans="1:1" x14ac:dyDescent="0.2">
      <c r="A65" s="29"/>
    </row>
  </sheetData>
  <mergeCells count="4">
    <mergeCell ref="A1:H1"/>
    <mergeCell ref="A2:H2"/>
    <mergeCell ref="A38:H38"/>
    <mergeCell ref="A61:H61"/>
  </mergeCells>
  <phoneticPr fontId="5" type="noConversion"/>
  <pageMargins left="0.75" right="0.75" top="1" bottom="1" header="0.5" footer="0.5"/>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13" sqref="A1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67</v>
      </c>
      <c r="E4" s="10"/>
      <c r="F4" s="16" t="s">
        <v>28</v>
      </c>
    </row>
    <row r="5" spans="1:6" x14ac:dyDescent="0.2">
      <c r="A5" s="9"/>
      <c r="B5" s="11" t="s">
        <v>68</v>
      </c>
      <c r="C5" s="9"/>
      <c r="D5" s="11" t="s">
        <v>11</v>
      </c>
      <c r="F5" s="11" t="s">
        <v>8</v>
      </c>
    </row>
    <row r="6" spans="1:6" x14ac:dyDescent="0.2">
      <c r="D6" t="s">
        <v>63</v>
      </c>
    </row>
    <row r="7" spans="1:6" x14ac:dyDescent="0.2">
      <c r="A7" s="8" t="s">
        <v>3</v>
      </c>
      <c r="B7" s="8"/>
      <c r="C7" s="8"/>
    </row>
    <row r="8" spans="1:6" x14ac:dyDescent="0.2">
      <c r="A8" t="s">
        <v>1</v>
      </c>
      <c r="B8" s="13">
        <v>36091241.93</v>
      </c>
      <c r="C8" s="13"/>
      <c r="D8" s="13">
        <v>68646782.319999993</v>
      </c>
      <c r="E8" s="13"/>
      <c r="F8" s="13">
        <v>643955163.00999999</v>
      </c>
    </row>
    <row r="9" spans="1:6" x14ac:dyDescent="0.2">
      <c r="A9" t="s">
        <v>2</v>
      </c>
      <c r="B9" s="13">
        <v>32565696.529999997</v>
      </c>
      <c r="C9" s="13"/>
      <c r="D9" s="13">
        <v>62052238.830000013</v>
      </c>
      <c r="E9" s="13"/>
      <c r="F9" s="13">
        <v>582034004.66000009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3525545.4</v>
      </c>
      <c r="C12" s="13"/>
      <c r="D12" s="13">
        <v>6594543.4900000002</v>
      </c>
      <c r="E12" s="13"/>
      <c r="F12" s="13">
        <v>62113900.380000003</v>
      </c>
    </row>
    <row r="13" spans="1:6" x14ac:dyDescent="0.2">
      <c r="A13" t="s">
        <v>25</v>
      </c>
      <c r="B13" s="13">
        <v>1939049.97</v>
      </c>
      <c r="C13" s="13"/>
      <c r="D13" s="13">
        <v>3626998.9195000003</v>
      </c>
      <c r="E13" s="13"/>
      <c r="F13" s="13">
        <v>34162645.209000006</v>
      </c>
    </row>
    <row r="14" spans="1:6" x14ac:dyDescent="0.2">
      <c r="A14" t="s">
        <v>32</v>
      </c>
      <c r="B14" s="13">
        <v>1586495.43</v>
      </c>
      <c r="C14" s="13"/>
      <c r="D14" s="13">
        <v>2967544.5705000004</v>
      </c>
      <c r="E14" s="13"/>
      <c r="F14" s="13">
        <v>27951255.171</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58615363.759999998</v>
      </c>
      <c r="C19" s="13"/>
      <c r="D19" s="13">
        <v>116227747.18999998</v>
      </c>
      <c r="E19" s="13"/>
      <c r="F19" s="13">
        <v>1106810793.96</v>
      </c>
    </row>
    <row r="20" spans="1:6" x14ac:dyDescent="0.2">
      <c r="A20" t="s">
        <v>2</v>
      </c>
      <c r="B20" s="13">
        <v>53322723</v>
      </c>
      <c r="C20" s="13"/>
      <c r="D20" s="13">
        <v>105561401.16</v>
      </c>
      <c r="E20" s="13"/>
      <c r="F20" s="13">
        <v>1007217554.59</v>
      </c>
    </row>
    <row r="21" spans="1:6" x14ac:dyDescent="0.2">
      <c r="A21" t="s">
        <v>0</v>
      </c>
      <c r="B21" s="13">
        <v>314786.25</v>
      </c>
      <c r="C21" s="13"/>
      <c r="D21" s="13">
        <v>694359.5</v>
      </c>
      <c r="E21" s="13"/>
      <c r="F21" s="13">
        <v>1812820.25</v>
      </c>
    </row>
    <row r="22" spans="1:6" x14ac:dyDescent="0.2">
      <c r="A22" t="s">
        <v>31</v>
      </c>
      <c r="B22" s="13">
        <v>4977854.51</v>
      </c>
      <c r="C22" s="13"/>
      <c r="D22" s="13">
        <v>9971986.5300000031</v>
      </c>
      <c r="E22" s="13"/>
      <c r="F22" s="13">
        <v>97780419.120000005</v>
      </c>
    </row>
    <row r="23" spans="1:6" x14ac:dyDescent="0.2">
      <c r="A23" t="s">
        <v>25</v>
      </c>
      <c r="B23" s="13">
        <v>2737819.9804999991</v>
      </c>
      <c r="C23" s="13"/>
      <c r="D23" s="13">
        <v>5484592.591500002</v>
      </c>
      <c r="E23" s="13"/>
      <c r="F23" s="13">
        <v>53779230.51600001</v>
      </c>
    </row>
    <row r="24" spans="1:6" x14ac:dyDescent="0.2">
      <c r="A24" t="s">
        <v>32</v>
      </c>
      <c r="B24" s="13">
        <v>2240034.5294999992</v>
      </c>
      <c r="C24" s="13"/>
      <c r="D24" s="13">
        <v>4487393.9385000011</v>
      </c>
      <c r="E24" s="13"/>
      <c r="F24" s="13">
        <v>44001188.604000002</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65403856.980000004</v>
      </c>
      <c r="C29" s="13"/>
      <c r="D29" s="13">
        <v>121664855.97999999</v>
      </c>
      <c r="E29" s="13"/>
      <c r="F29" s="13">
        <v>949423065.86000001</v>
      </c>
    </row>
    <row r="30" spans="1:6" x14ac:dyDescent="0.2">
      <c r="A30" t="s">
        <v>2</v>
      </c>
      <c r="B30" s="13">
        <v>59209090.590000004</v>
      </c>
      <c r="C30" s="13"/>
      <c r="D30" s="13">
        <v>110149172.89999999</v>
      </c>
      <c r="E30" s="13"/>
      <c r="F30" s="13">
        <v>858832889.50999999</v>
      </c>
    </row>
    <row r="31" spans="1:6" x14ac:dyDescent="0.2">
      <c r="A31" t="s">
        <v>0</v>
      </c>
      <c r="B31" s="13">
        <v>557499.75</v>
      </c>
      <c r="C31" s="13"/>
      <c r="D31" s="13">
        <v>769021.75</v>
      </c>
      <c r="E31" s="13"/>
      <c r="F31" s="13">
        <v>2635294.5</v>
      </c>
    </row>
    <row r="32" spans="1:6" x14ac:dyDescent="0.2">
      <c r="A32" t="s">
        <v>30</v>
      </c>
      <c r="B32" s="13">
        <v>10579.57</v>
      </c>
      <c r="C32" s="13"/>
      <c r="D32" s="13">
        <v>10579.57</v>
      </c>
      <c r="E32" s="13"/>
      <c r="F32" s="13">
        <v>10579.57</v>
      </c>
    </row>
    <row r="33" spans="1:6" x14ac:dyDescent="0.2">
      <c r="A33" t="s">
        <v>31</v>
      </c>
      <c r="B33" s="13">
        <v>5647846.21</v>
      </c>
      <c r="C33" s="13"/>
      <c r="D33" s="13">
        <v>10757240.9</v>
      </c>
      <c r="E33" s="13"/>
      <c r="F33" s="13">
        <v>87965461.419999987</v>
      </c>
    </row>
    <row r="34" spans="1:6" x14ac:dyDescent="0.2">
      <c r="A34" t="s">
        <v>25</v>
      </c>
      <c r="B34" s="13">
        <v>3106315.4155000001</v>
      </c>
      <c r="C34" s="13"/>
      <c r="D34" s="13">
        <v>5916482.495000001</v>
      </c>
      <c r="E34" s="13"/>
      <c r="F34" s="13">
        <v>48381003.780999996</v>
      </c>
    </row>
    <row r="35" spans="1:6" x14ac:dyDescent="0.2">
      <c r="A35" t="s">
        <v>32</v>
      </c>
      <c r="B35" s="13">
        <v>2541530.7944999998</v>
      </c>
      <c r="C35" s="13"/>
      <c r="D35" s="13">
        <v>4840758.4050000003</v>
      </c>
      <c r="E35" s="13"/>
      <c r="F35" s="13">
        <v>39584457.638999999</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36514600.560000002</v>
      </c>
      <c r="C42" s="13"/>
      <c r="D42" s="13">
        <v>69453022.280000001</v>
      </c>
      <c r="E42" s="13"/>
      <c r="F42" s="13">
        <v>441777002.27999985</v>
      </c>
    </row>
    <row r="43" spans="1:6" x14ac:dyDescent="0.2">
      <c r="A43" t="s">
        <v>2</v>
      </c>
      <c r="B43" s="13">
        <v>33026853.129999999</v>
      </c>
      <c r="C43" s="13"/>
      <c r="D43" s="13">
        <v>62930023.930000007</v>
      </c>
      <c r="E43" s="13"/>
      <c r="F43" s="13">
        <v>400739999.88000005</v>
      </c>
    </row>
    <row r="44" spans="1:6" x14ac:dyDescent="0.2">
      <c r="A44" t="s">
        <v>0</v>
      </c>
      <c r="B44" s="13">
        <v>107951.8</v>
      </c>
      <c r="C44" s="13"/>
      <c r="D44" s="13">
        <v>238988.4</v>
      </c>
      <c r="E44" s="13"/>
      <c r="F44" s="13">
        <v>399268.31</v>
      </c>
    </row>
    <row r="45" spans="1:6" x14ac:dyDescent="0.2">
      <c r="A45" t="s">
        <v>31</v>
      </c>
      <c r="B45" s="13">
        <v>3379795.63</v>
      </c>
      <c r="C45" s="13"/>
      <c r="D45" s="13">
        <v>6284009.9500000011</v>
      </c>
      <c r="E45" s="13"/>
      <c r="F45" s="13">
        <v>40637734.090000011</v>
      </c>
    </row>
    <row r="46" spans="1:6" x14ac:dyDescent="0.2">
      <c r="A46" t="s">
        <v>25</v>
      </c>
      <c r="B46" s="13">
        <v>1858887.5965000005</v>
      </c>
      <c r="C46" s="13"/>
      <c r="D46" s="13">
        <v>3456205.4725000011</v>
      </c>
      <c r="E46" s="13"/>
      <c r="F46" s="13">
        <v>22350753.749500006</v>
      </c>
    </row>
    <row r="47" spans="1:6" x14ac:dyDescent="0.2">
      <c r="A47" t="s">
        <v>32</v>
      </c>
      <c r="B47" s="13">
        <v>1520908.0335000001</v>
      </c>
      <c r="C47" s="13"/>
      <c r="D47" s="13">
        <v>2827804.4775000005</v>
      </c>
      <c r="E47" s="13"/>
      <c r="F47" s="13">
        <v>18286980.340500005</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196625063.23000002</v>
      </c>
      <c r="C52" s="13"/>
      <c r="D52" s="13">
        <v>375992407.76999998</v>
      </c>
      <c r="E52" s="13"/>
      <c r="F52" s="13">
        <v>3141966025.1100001</v>
      </c>
    </row>
    <row r="53" spans="1:6" x14ac:dyDescent="0.2">
      <c r="A53" t="s">
        <v>2</v>
      </c>
      <c r="B53" s="13">
        <v>178124363.25</v>
      </c>
      <c r="C53" s="13"/>
      <c r="D53" s="13">
        <v>340692836.81999999</v>
      </c>
      <c r="E53" s="13"/>
      <c r="F53" s="13">
        <v>2848824448.6399999</v>
      </c>
    </row>
    <row r="54" spans="1:6" x14ac:dyDescent="0.2">
      <c r="A54" t="s">
        <v>0</v>
      </c>
      <c r="B54" s="13">
        <v>980237.8</v>
      </c>
      <c r="C54" s="13"/>
      <c r="D54" s="13">
        <v>1702369.65</v>
      </c>
      <c r="E54" s="13"/>
      <c r="F54" s="13">
        <v>4853793.0599999996</v>
      </c>
    </row>
    <row r="55" spans="1:6" x14ac:dyDescent="0.2">
      <c r="A55" t="s">
        <v>30</v>
      </c>
      <c r="B55" s="13">
        <v>10579.57</v>
      </c>
      <c r="C55" s="13"/>
      <c r="D55" s="13">
        <v>10579.57</v>
      </c>
      <c r="E55" s="13"/>
      <c r="F55" s="13">
        <v>209731.6</v>
      </c>
    </row>
    <row r="56" spans="1:6" x14ac:dyDescent="0.2">
      <c r="A56" t="s">
        <v>31</v>
      </c>
      <c r="B56" s="13">
        <v>17531041.75</v>
      </c>
      <c r="C56" s="13"/>
      <c r="D56" s="13">
        <v>33607780.870000005</v>
      </c>
      <c r="E56" s="13"/>
      <c r="F56" s="13">
        <v>288497515.00999999</v>
      </c>
    </row>
    <row r="57" spans="1:6" x14ac:dyDescent="0.2">
      <c r="A57" t="s">
        <v>25</v>
      </c>
      <c r="B57" s="13">
        <v>9642072.9625000004</v>
      </c>
      <c r="C57" s="13"/>
      <c r="D57" s="13">
        <v>18484279.478500005</v>
      </c>
      <c r="E57" s="13"/>
      <c r="F57" s="13">
        <v>158673633.25550002</v>
      </c>
    </row>
    <row r="58" spans="1:6" x14ac:dyDescent="0.2">
      <c r="A58" t="s">
        <v>32</v>
      </c>
      <c r="B58" s="13">
        <v>7888968.7875000006</v>
      </c>
      <c r="C58" s="13"/>
      <c r="D58" s="13">
        <v>15123501.391500002</v>
      </c>
      <c r="E58" s="13"/>
      <c r="F58" s="13">
        <v>129823881.7545</v>
      </c>
    </row>
    <row r="59" spans="1:6" x14ac:dyDescent="0.2">
      <c r="A59" t="s">
        <v>5</v>
      </c>
      <c r="B59" s="18">
        <f>SUM(B48,B36,B25,B15)</f>
        <v>7929</v>
      </c>
    </row>
    <row r="62" spans="1:6" ht="76.5" customHeight="1" x14ac:dyDescent="0.2">
      <c r="A62" s="96" t="s">
        <v>51</v>
      </c>
      <c r="B62" s="96"/>
      <c r="C62" s="96"/>
      <c r="D62" s="96"/>
      <c r="E62" s="96"/>
      <c r="F62" s="96"/>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67</v>
      </c>
      <c r="E4" s="10"/>
      <c r="F4" s="16" t="s">
        <v>28</v>
      </c>
    </row>
    <row r="5" spans="1:6" x14ac:dyDescent="0.2">
      <c r="A5" s="9"/>
      <c r="B5" s="11" t="s">
        <v>69</v>
      </c>
      <c r="C5" s="9"/>
      <c r="D5" s="11" t="s">
        <v>11</v>
      </c>
      <c r="F5" s="11" t="s">
        <v>8</v>
      </c>
    </row>
    <row r="6" spans="1:6" x14ac:dyDescent="0.2">
      <c r="D6" t="s">
        <v>63</v>
      </c>
    </row>
    <row r="7" spans="1:6" x14ac:dyDescent="0.2">
      <c r="A7" s="8" t="s">
        <v>3</v>
      </c>
      <c r="B7" s="8"/>
      <c r="C7" s="8"/>
    </row>
    <row r="8" spans="1:6" x14ac:dyDescent="0.2">
      <c r="A8" t="s">
        <v>1</v>
      </c>
      <c r="B8" s="13">
        <v>36968692.469999999</v>
      </c>
      <c r="C8" s="13"/>
      <c r="D8" s="13">
        <v>105615474.79000001</v>
      </c>
      <c r="E8" s="13"/>
      <c r="F8" s="13">
        <v>680923855.48000002</v>
      </c>
    </row>
    <row r="9" spans="1:6" x14ac:dyDescent="0.2">
      <c r="A9" t="s">
        <v>2</v>
      </c>
      <c r="B9" s="13">
        <v>33506348.659999996</v>
      </c>
      <c r="C9" s="13"/>
      <c r="D9" s="13">
        <v>95558587.49000001</v>
      </c>
      <c r="E9" s="13"/>
      <c r="F9" s="13">
        <v>615540353.32000005</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3462343.81</v>
      </c>
      <c r="C12" s="13"/>
      <c r="D12" s="13">
        <v>10056887.299999999</v>
      </c>
      <c r="E12" s="13"/>
      <c r="F12" s="13">
        <v>65576244.189999998</v>
      </c>
    </row>
    <row r="13" spans="1:6" x14ac:dyDescent="0.2">
      <c r="A13" t="s">
        <v>25</v>
      </c>
      <c r="B13" s="13">
        <v>1904289.0954999996</v>
      </c>
      <c r="C13" s="13"/>
      <c r="D13" s="13">
        <v>5531288.0149999997</v>
      </c>
      <c r="E13" s="13"/>
      <c r="F13" s="13">
        <v>36066934.304499999</v>
      </c>
    </row>
    <row r="14" spans="1:6" x14ac:dyDescent="0.2">
      <c r="A14" t="s">
        <v>32</v>
      </c>
      <c r="B14" s="13">
        <v>1558054.7144999995</v>
      </c>
      <c r="C14" s="13"/>
      <c r="D14" s="13">
        <v>4525599.2849999992</v>
      </c>
      <c r="E14" s="13"/>
      <c r="F14" s="13">
        <v>29509309.885499999</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63334148.480000004</v>
      </c>
      <c r="C19" s="13"/>
      <c r="D19" s="13">
        <v>179561895.66999999</v>
      </c>
      <c r="E19" s="13"/>
      <c r="F19" s="13">
        <v>1170144942.4400001</v>
      </c>
    </row>
    <row r="20" spans="1:6" x14ac:dyDescent="0.2">
      <c r="A20" t="s">
        <v>2</v>
      </c>
      <c r="B20" s="13">
        <v>57601219.620000005</v>
      </c>
      <c r="C20" s="13"/>
      <c r="D20" s="13">
        <v>163162620.78</v>
      </c>
      <c r="E20" s="13"/>
      <c r="F20" s="13">
        <v>1064818774.21</v>
      </c>
    </row>
    <row r="21" spans="1:6" x14ac:dyDescent="0.2">
      <c r="A21" t="s">
        <v>0</v>
      </c>
      <c r="B21" s="13">
        <v>443391</v>
      </c>
      <c r="C21" s="13"/>
      <c r="D21" s="13">
        <v>1137750.5</v>
      </c>
      <c r="E21" s="13"/>
      <c r="F21" s="13">
        <v>2256211.25</v>
      </c>
    </row>
    <row r="22" spans="1:6" x14ac:dyDescent="0.2">
      <c r="A22" t="s">
        <v>31</v>
      </c>
      <c r="B22" s="13">
        <v>5289537.8600000003</v>
      </c>
      <c r="C22" s="13"/>
      <c r="D22" s="13">
        <v>15261524.390000001</v>
      </c>
      <c r="E22" s="13"/>
      <c r="F22" s="13">
        <v>103069956.98</v>
      </c>
    </row>
    <row r="23" spans="1:6" x14ac:dyDescent="0.2">
      <c r="A23" t="s">
        <v>25</v>
      </c>
      <c r="B23" s="13">
        <v>2909245.8229999989</v>
      </c>
      <c r="C23" s="13"/>
      <c r="D23" s="13">
        <v>8393838.4145000018</v>
      </c>
      <c r="E23" s="13"/>
      <c r="F23" s="13">
        <v>56688476.339000009</v>
      </c>
    </row>
    <row r="24" spans="1:6" x14ac:dyDescent="0.2">
      <c r="A24" t="s">
        <v>32</v>
      </c>
      <c r="B24" s="13">
        <v>2380292.0369999991</v>
      </c>
      <c r="C24" s="13"/>
      <c r="D24" s="13">
        <v>6867685.9755000006</v>
      </c>
      <c r="E24" s="13"/>
      <c r="F24" s="13">
        <v>46381480.641000003</v>
      </c>
    </row>
    <row r="25" spans="1:6" x14ac:dyDescent="0.2">
      <c r="A25" t="s">
        <v>5</v>
      </c>
      <c r="B25" s="28">
        <v>2076</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67685515.030000001</v>
      </c>
      <c r="C29" s="13"/>
      <c r="D29" s="13">
        <v>189350371.01000002</v>
      </c>
      <c r="E29" s="13"/>
      <c r="F29" s="13">
        <v>1017108580.89</v>
      </c>
    </row>
    <row r="30" spans="1:6" x14ac:dyDescent="0.2">
      <c r="A30" t="s">
        <v>2</v>
      </c>
      <c r="B30" s="13">
        <v>61411202.479999989</v>
      </c>
      <c r="C30" s="13"/>
      <c r="D30" s="13">
        <v>171560375.38</v>
      </c>
      <c r="E30" s="13"/>
      <c r="F30" s="13">
        <v>920244091.99000001</v>
      </c>
    </row>
    <row r="31" spans="1:6" x14ac:dyDescent="0.2">
      <c r="A31" t="s">
        <v>0</v>
      </c>
      <c r="B31" s="13">
        <v>530631.24</v>
      </c>
      <c r="C31" s="13"/>
      <c r="D31" s="13">
        <v>1299652.99</v>
      </c>
      <c r="E31" s="13"/>
      <c r="F31" s="13">
        <v>3165925.74</v>
      </c>
    </row>
    <row r="32" spans="1:6" x14ac:dyDescent="0.2">
      <c r="A32" t="s">
        <v>30</v>
      </c>
      <c r="B32" s="13">
        <v>0</v>
      </c>
      <c r="C32" s="13"/>
      <c r="D32" s="13">
        <v>10579.57</v>
      </c>
      <c r="E32" s="13"/>
      <c r="F32" s="13">
        <v>10579.57</v>
      </c>
    </row>
    <row r="33" spans="1:6" x14ac:dyDescent="0.2">
      <c r="A33" t="s">
        <v>31</v>
      </c>
      <c r="B33" s="13">
        <v>5743681.3100000005</v>
      </c>
      <c r="C33" s="13"/>
      <c r="D33" s="13">
        <v>16500922.210000001</v>
      </c>
      <c r="E33" s="13"/>
      <c r="F33" s="13">
        <v>93709142.729999989</v>
      </c>
    </row>
    <row r="34" spans="1:6" x14ac:dyDescent="0.2">
      <c r="A34" t="s">
        <v>25</v>
      </c>
      <c r="B34" s="13">
        <v>3159024.7205000008</v>
      </c>
      <c r="C34" s="13"/>
      <c r="D34" s="13">
        <v>9075507.2155000009</v>
      </c>
      <c r="E34" s="13"/>
      <c r="F34" s="13">
        <v>51540028.501499996</v>
      </c>
    </row>
    <row r="35" spans="1:6" x14ac:dyDescent="0.2">
      <c r="A35" t="s">
        <v>32</v>
      </c>
      <c r="B35" s="13">
        <v>2584656.5895000002</v>
      </c>
      <c r="C35" s="13"/>
      <c r="D35" s="13">
        <v>7425414.994500001</v>
      </c>
      <c r="E35" s="13"/>
      <c r="F35" s="13">
        <v>42169114.228499994</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36684246.32</v>
      </c>
      <c r="C42" s="13"/>
      <c r="D42" s="13">
        <v>106137268.59999999</v>
      </c>
      <c r="E42" s="13"/>
      <c r="F42" s="13">
        <v>478461248.5999999</v>
      </c>
    </row>
    <row r="43" spans="1:6" x14ac:dyDescent="0.2">
      <c r="A43" t="s">
        <v>2</v>
      </c>
      <c r="B43" s="13">
        <v>33291343.25</v>
      </c>
      <c r="C43" s="13"/>
      <c r="D43" s="13">
        <v>96221367.180000007</v>
      </c>
      <c r="E43" s="13"/>
      <c r="F43" s="13">
        <v>434031343.13000005</v>
      </c>
    </row>
    <row r="44" spans="1:6" x14ac:dyDescent="0.2">
      <c r="A44" t="s">
        <v>0</v>
      </c>
      <c r="B44" s="13">
        <v>70357.850000000006</v>
      </c>
      <c r="C44" s="13"/>
      <c r="D44" s="13">
        <v>309346.25</v>
      </c>
      <c r="E44" s="13"/>
      <c r="F44" s="13">
        <v>469626.16</v>
      </c>
    </row>
    <row r="45" spans="1:6" x14ac:dyDescent="0.2">
      <c r="A45" t="s">
        <v>31</v>
      </c>
      <c r="B45" s="13">
        <v>3322545.22</v>
      </c>
      <c r="C45" s="13"/>
      <c r="D45" s="13">
        <v>9606555.1699999999</v>
      </c>
      <c r="E45" s="13"/>
      <c r="F45" s="13">
        <v>43960279.31000001</v>
      </c>
    </row>
    <row r="46" spans="1:6" x14ac:dyDescent="0.2">
      <c r="A46" t="s">
        <v>25</v>
      </c>
      <c r="B46" s="13">
        <v>1827399.871</v>
      </c>
      <c r="C46" s="13"/>
      <c r="D46" s="13">
        <v>5283605.3435000004</v>
      </c>
      <c r="E46" s="13"/>
      <c r="F46" s="13">
        <v>24178153.620500006</v>
      </c>
    </row>
    <row r="47" spans="1:6" x14ac:dyDescent="0.2">
      <c r="A47" t="s">
        <v>32</v>
      </c>
      <c r="B47" s="13">
        <v>1495145.3489999999</v>
      </c>
      <c r="C47" s="13"/>
      <c r="D47" s="13">
        <v>4322949.8265000004</v>
      </c>
      <c r="E47" s="13"/>
      <c r="F47" s="13">
        <v>19782125.689500004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204672602.29999998</v>
      </c>
      <c r="C52" s="13"/>
      <c r="D52" s="13">
        <v>580665010.07000005</v>
      </c>
      <c r="E52" s="13"/>
      <c r="F52" s="13">
        <v>3346638627.4100003</v>
      </c>
    </row>
    <row r="53" spans="1:6" x14ac:dyDescent="0.2">
      <c r="A53" t="s">
        <v>2</v>
      </c>
      <c r="B53" s="13">
        <v>185810114.00999999</v>
      </c>
      <c r="C53" s="13"/>
      <c r="D53" s="13">
        <v>526502950.82999998</v>
      </c>
      <c r="E53" s="13"/>
      <c r="F53" s="13">
        <v>3034634562.6499996</v>
      </c>
    </row>
    <row r="54" spans="1:6" x14ac:dyDescent="0.2">
      <c r="A54" t="s">
        <v>0</v>
      </c>
      <c r="B54" s="13">
        <v>1044380.09</v>
      </c>
      <c r="C54" s="13"/>
      <c r="D54" s="13">
        <v>2746749.74</v>
      </c>
      <c r="E54" s="13"/>
      <c r="F54" s="13">
        <v>5898173.1500000004</v>
      </c>
    </row>
    <row r="55" spans="1:6" x14ac:dyDescent="0.2">
      <c r="A55" t="s">
        <v>30</v>
      </c>
      <c r="B55" s="13">
        <v>0</v>
      </c>
      <c r="C55" s="13"/>
      <c r="D55" s="13">
        <v>10579.57</v>
      </c>
      <c r="E55" s="13"/>
      <c r="F55" s="13">
        <v>209731.6</v>
      </c>
    </row>
    <row r="56" spans="1:6" x14ac:dyDescent="0.2">
      <c r="A56" t="s">
        <v>31</v>
      </c>
      <c r="B56" s="13">
        <v>17818108.199999999</v>
      </c>
      <c r="C56" s="13"/>
      <c r="D56" s="13">
        <v>51425889.07</v>
      </c>
      <c r="E56" s="13"/>
      <c r="F56" s="13">
        <v>306315623.20999998</v>
      </c>
    </row>
    <row r="57" spans="1:6" x14ac:dyDescent="0.2">
      <c r="A57" t="s">
        <v>25</v>
      </c>
      <c r="B57" s="13">
        <v>9799959.5099999998</v>
      </c>
      <c r="C57" s="13"/>
      <c r="D57" s="13">
        <v>28284238.988500003</v>
      </c>
      <c r="E57" s="13"/>
      <c r="F57" s="13">
        <v>168473592.76550001</v>
      </c>
    </row>
    <row r="58" spans="1:6" x14ac:dyDescent="0.2">
      <c r="A58" t="s">
        <v>32</v>
      </c>
      <c r="B58" s="13">
        <v>8018148.6899999995</v>
      </c>
      <c r="C58" s="13"/>
      <c r="D58" s="13">
        <v>23141650.081500001</v>
      </c>
      <c r="E58" s="13"/>
      <c r="F58" s="13">
        <v>137842030.4445</v>
      </c>
    </row>
    <row r="59" spans="1:6" x14ac:dyDescent="0.2">
      <c r="A59" t="s">
        <v>5</v>
      </c>
      <c r="B59" s="18">
        <f>SUM(B48,B36,B25,B15)</f>
        <v>7929</v>
      </c>
    </row>
    <row r="62" spans="1:6" ht="76.5" customHeight="1" x14ac:dyDescent="0.2">
      <c r="A62" s="96" t="s">
        <v>51</v>
      </c>
      <c r="B62" s="96"/>
      <c r="C62" s="96"/>
      <c r="D62" s="96"/>
      <c r="E62" s="96"/>
      <c r="F62" s="96"/>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3.42578125" style="1" bestFit="1" customWidth="1"/>
  </cols>
  <sheetData>
    <row r="1" spans="1:7" ht="60.75" customHeight="1" x14ac:dyDescent="0.2">
      <c r="A1" s="91"/>
      <c r="B1" s="91"/>
      <c r="C1" s="91"/>
      <c r="D1" s="91"/>
      <c r="E1" s="91"/>
      <c r="F1" s="91"/>
    </row>
    <row r="2" spans="1:7" ht="26.25" customHeight="1" x14ac:dyDescent="0.25">
      <c r="A2" s="92" t="s">
        <v>22</v>
      </c>
      <c r="B2" s="93"/>
      <c r="C2" s="93"/>
      <c r="D2" s="93"/>
      <c r="E2" s="93"/>
      <c r="F2" s="93"/>
    </row>
    <row r="3" spans="1:7" ht="26.25" customHeight="1" x14ac:dyDescent="0.2"/>
    <row r="4" spans="1:7" x14ac:dyDescent="0.2">
      <c r="B4" s="10"/>
      <c r="C4" s="10"/>
      <c r="D4" s="12" t="s">
        <v>14</v>
      </c>
      <c r="E4" s="10"/>
      <c r="F4" s="12" t="s">
        <v>13</v>
      </c>
    </row>
    <row r="5" spans="1:7" x14ac:dyDescent="0.2">
      <c r="A5" s="9"/>
      <c r="B5" s="9" t="s">
        <v>12</v>
      </c>
      <c r="C5" s="9"/>
      <c r="D5" s="11" t="s">
        <v>11</v>
      </c>
      <c r="F5" s="11" t="s">
        <v>8</v>
      </c>
      <c r="G5" s="2"/>
    </row>
    <row r="7" spans="1:7" x14ac:dyDescent="0.2">
      <c r="A7" s="8" t="s">
        <v>3</v>
      </c>
      <c r="B7" s="8"/>
      <c r="C7" s="8"/>
    </row>
    <row r="8" spans="1:7" x14ac:dyDescent="0.2">
      <c r="A8" t="s">
        <v>1</v>
      </c>
      <c r="B8" s="13">
        <v>35882697.799999997</v>
      </c>
      <c r="D8" s="13">
        <v>37140222.809999995</v>
      </c>
      <c r="F8" s="13">
        <v>37140222.809999995</v>
      </c>
    </row>
    <row r="9" spans="1:7" x14ac:dyDescent="0.2">
      <c r="A9" t="s">
        <v>2</v>
      </c>
      <c r="B9" s="13">
        <v>32146438.700000003</v>
      </c>
      <c r="D9" s="13">
        <v>33308914.230000004</v>
      </c>
      <c r="F9" s="13">
        <v>33308914.230000004</v>
      </c>
    </row>
    <row r="10" spans="1:7" x14ac:dyDescent="0.2">
      <c r="A10" t="s">
        <v>0</v>
      </c>
      <c r="B10" s="13">
        <v>0</v>
      </c>
      <c r="D10" s="13">
        <v>0</v>
      </c>
      <c r="F10" s="13">
        <v>0</v>
      </c>
    </row>
    <row r="11" spans="1:7" x14ac:dyDescent="0.2">
      <c r="A11" t="s">
        <v>31</v>
      </c>
      <c r="B11" s="13">
        <f>+B8-B9-B10</f>
        <v>3736259.099999994</v>
      </c>
      <c r="D11" s="13">
        <f>+D8-D9-D10</f>
        <v>3831308.5799999908</v>
      </c>
      <c r="F11" s="13">
        <f>+F8-F9-F10</f>
        <v>3831308.5799999908</v>
      </c>
      <c r="G11" s="21"/>
    </row>
    <row r="12" spans="1:7" x14ac:dyDescent="0.2">
      <c r="A12" t="s">
        <v>25</v>
      </c>
      <c r="B12" s="13">
        <v>2054942.5049999969</v>
      </c>
      <c r="D12" s="13">
        <v>2107219.7189999949</v>
      </c>
      <c r="F12" s="13">
        <v>2107219.7189999949</v>
      </c>
      <c r="G12" s="22"/>
    </row>
    <row r="13" spans="1:7" x14ac:dyDescent="0.2">
      <c r="A13" t="s">
        <v>32</v>
      </c>
      <c r="B13" s="13">
        <v>1681316.5949999974</v>
      </c>
      <c r="D13" s="13">
        <v>1724088.8609999958</v>
      </c>
      <c r="F13" s="13">
        <v>1724088.8609999958</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6" t="s">
        <v>55</v>
      </c>
      <c r="C4" s="10"/>
      <c r="D4" s="16" t="s">
        <v>72</v>
      </c>
      <c r="E4" s="10"/>
      <c r="F4" s="16" t="s">
        <v>78</v>
      </c>
      <c r="G4" s="10"/>
      <c r="H4" s="16" t="s">
        <v>28</v>
      </c>
    </row>
    <row r="5" spans="1:8" x14ac:dyDescent="0.2">
      <c r="A5" s="9"/>
      <c r="B5" s="11" t="s">
        <v>77</v>
      </c>
      <c r="C5" s="9"/>
      <c r="D5" s="11" t="s">
        <v>11</v>
      </c>
      <c r="F5" s="11" t="s">
        <v>61</v>
      </c>
      <c r="H5" s="11" t="s">
        <v>8</v>
      </c>
    </row>
    <row r="7" spans="1:8" x14ac:dyDescent="0.2">
      <c r="A7" s="8" t="s">
        <v>3</v>
      </c>
      <c r="B7" s="8"/>
      <c r="C7" s="8"/>
    </row>
    <row r="8" spans="1:8" x14ac:dyDescent="0.2">
      <c r="A8" t="s">
        <v>1</v>
      </c>
      <c r="B8" s="13">
        <v>40578319.260000005</v>
      </c>
      <c r="C8" s="13"/>
      <c r="D8" s="13">
        <v>171751837.72999999</v>
      </c>
      <c r="E8" s="13"/>
      <c r="F8" s="13">
        <v>7794876.3399999999</v>
      </c>
      <c r="G8" s="13"/>
      <c r="H8" s="13">
        <v>911946147.8900001</v>
      </c>
    </row>
    <row r="9" spans="1:8" x14ac:dyDescent="0.2">
      <c r="A9" t="s">
        <v>2</v>
      </c>
      <c r="B9" s="13">
        <v>37045387.390000001</v>
      </c>
      <c r="C9" s="13"/>
      <c r="D9" s="13">
        <v>156783342.38</v>
      </c>
      <c r="E9" s="13"/>
      <c r="F9" s="13">
        <v>7131565.3200000003</v>
      </c>
      <c r="G9" s="13"/>
      <c r="H9" s="13">
        <v>826073565.42000008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v>3532931.87</v>
      </c>
      <c r="C12" s="13"/>
      <c r="D12" s="13">
        <v>14968495.350000007</v>
      </c>
      <c r="E12" s="13"/>
      <c r="F12" s="13">
        <v>663311.02</v>
      </c>
      <c r="G12" s="13"/>
      <c r="H12" s="13">
        <v>86065324.5</v>
      </c>
    </row>
    <row r="13" spans="1:8" x14ac:dyDescent="0.2">
      <c r="A13" t="s">
        <v>25</v>
      </c>
      <c r="B13" s="13">
        <v>1943112.5285000028</v>
      </c>
      <c r="C13" s="13"/>
      <c r="D13" s="13">
        <v>8232672.4425000045</v>
      </c>
      <c r="E13" s="13"/>
      <c r="F13" s="13">
        <v>364821.06100000005</v>
      </c>
      <c r="G13" s="13"/>
      <c r="H13" s="13">
        <v>47335928.475000001</v>
      </c>
    </row>
    <row r="14" spans="1:8" x14ac:dyDescent="0.2">
      <c r="A14" t="s">
        <v>32</v>
      </c>
      <c r="B14" s="13">
        <v>1589819.3415000022</v>
      </c>
      <c r="C14" s="13"/>
      <c r="D14" s="13">
        <v>6735822.9075000035</v>
      </c>
      <c r="E14" s="13"/>
      <c r="F14" s="13">
        <v>298489.95900000003</v>
      </c>
      <c r="G14" s="13"/>
      <c r="H14" s="13">
        <v>38729396.024999999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69302127.980000004</v>
      </c>
      <c r="C19" s="13"/>
      <c r="D19" s="13">
        <v>293336599.66999996</v>
      </c>
      <c r="E19" s="13"/>
      <c r="F19" s="13">
        <v>13856777.279999999</v>
      </c>
      <c r="G19" s="13"/>
      <c r="H19" s="13">
        <v>1566896164.55</v>
      </c>
    </row>
    <row r="20" spans="1:8" x14ac:dyDescent="0.2">
      <c r="A20" t="s">
        <v>2</v>
      </c>
      <c r="B20" s="13">
        <v>63477015.989999995</v>
      </c>
      <c r="C20" s="13"/>
      <c r="D20" s="13">
        <v>267981369.97999999</v>
      </c>
      <c r="E20" s="13"/>
      <c r="F20" s="13">
        <v>12739010.560000001</v>
      </c>
      <c r="G20" s="13"/>
      <c r="H20" s="13">
        <v>1427286509.4200001</v>
      </c>
    </row>
    <row r="21" spans="1:8" x14ac:dyDescent="0.2">
      <c r="A21" t="s">
        <v>0</v>
      </c>
      <c r="B21" s="13">
        <v>350707.47</v>
      </c>
      <c r="C21" s="13"/>
      <c r="D21" s="13">
        <v>1547800.26</v>
      </c>
      <c r="E21" s="13"/>
      <c r="F21" s="13">
        <v>144226.74</v>
      </c>
      <c r="G21" s="13"/>
      <c r="H21" s="13">
        <v>4263015.8899999997</v>
      </c>
    </row>
    <row r="22" spans="1:8" x14ac:dyDescent="0.2">
      <c r="A22" t="s">
        <v>31</v>
      </c>
      <c r="B22" s="13">
        <v>5474404.5200000098</v>
      </c>
      <c r="C22" s="13"/>
      <c r="D22" s="13">
        <v>23807429.430000003</v>
      </c>
      <c r="E22" s="13"/>
      <c r="F22" s="13">
        <v>973539.97999999882</v>
      </c>
      <c r="G22" s="13"/>
      <c r="H22" s="13">
        <v>135346639.24000001</v>
      </c>
    </row>
    <row r="23" spans="1:8" x14ac:dyDescent="0.2">
      <c r="A23" t="s">
        <v>25</v>
      </c>
      <c r="B23" s="13">
        <v>3010922.4860000056</v>
      </c>
      <c r="C23" s="13"/>
      <c r="D23" s="13">
        <v>13094086.186500004</v>
      </c>
      <c r="E23" s="13"/>
      <c r="F23" s="13">
        <v>535446.98899999936</v>
      </c>
      <c r="G23" s="13"/>
      <c r="H23" s="13">
        <v>74440651.582000017</v>
      </c>
    </row>
    <row r="24" spans="1:8" x14ac:dyDescent="0.2">
      <c r="A24" t="s">
        <v>32</v>
      </c>
      <c r="B24" s="13">
        <v>2463482.0340000046</v>
      </c>
      <c r="C24" s="13"/>
      <c r="D24" s="13">
        <v>10713343.243500002</v>
      </c>
      <c r="E24" s="13"/>
      <c r="F24" s="13">
        <v>438092.99099999946</v>
      </c>
      <c r="G24" s="13"/>
      <c r="H24" s="13">
        <v>60905987.658000007</v>
      </c>
    </row>
    <row r="25" spans="1:8" x14ac:dyDescent="0.2">
      <c r="A25" t="s">
        <v>5</v>
      </c>
      <c r="B25" s="28">
        <v>2231</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73995237.25</v>
      </c>
      <c r="C29" s="13"/>
      <c r="D29" s="13">
        <v>300270365.11000001</v>
      </c>
      <c r="E29" s="13"/>
      <c r="F29" s="13">
        <v>15119623.58</v>
      </c>
      <c r="G29" s="13"/>
      <c r="H29" s="13">
        <v>1437938743.0900002</v>
      </c>
    </row>
    <row r="30" spans="1:8" x14ac:dyDescent="0.2">
      <c r="A30" t="s">
        <v>2</v>
      </c>
      <c r="B30" s="13">
        <v>67438433.549999997</v>
      </c>
      <c r="C30" s="13"/>
      <c r="D30" s="13">
        <v>272887165.88</v>
      </c>
      <c r="E30" s="13"/>
      <c r="F30" s="13">
        <v>13687474.92</v>
      </c>
      <c r="G30" s="13"/>
      <c r="H30" s="13">
        <v>1302563854.3499999</v>
      </c>
    </row>
    <row r="31" spans="1:8" x14ac:dyDescent="0.2">
      <c r="A31" t="s">
        <v>0</v>
      </c>
      <c r="B31" s="13">
        <v>624089.56999999995</v>
      </c>
      <c r="C31" s="13"/>
      <c r="D31" s="13">
        <v>2291314.06</v>
      </c>
      <c r="E31" s="13"/>
      <c r="F31" s="13">
        <v>187602.8</v>
      </c>
      <c r="G31" s="13"/>
      <c r="H31" s="13">
        <v>6823153.4899999993</v>
      </c>
    </row>
    <row r="32" spans="1:8" x14ac:dyDescent="0.2">
      <c r="A32" t="s">
        <v>30</v>
      </c>
      <c r="B32" s="13">
        <v>0</v>
      </c>
      <c r="C32" s="13"/>
      <c r="D32" s="13">
        <v>0</v>
      </c>
      <c r="E32" s="13"/>
      <c r="F32" s="13">
        <v>0</v>
      </c>
      <c r="G32" s="13"/>
      <c r="H32" s="13">
        <v>10579.57</v>
      </c>
    </row>
    <row r="33" spans="1:8" x14ac:dyDescent="0.2">
      <c r="A33" t="s">
        <v>31</v>
      </c>
      <c r="B33" s="13">
        <v>5932714.1300000027</v>
      </c>
      <c r="C33" s="13"/>
      <c r="D33" s="13">
        <v>25091885.170000006</v>
      </c>
      <c r="E33" s="13"/>
      <c r="F33" s="13">
        <v>1244545.8600000001</v>
      </c>
      <c r="G33" s="13"/>
      <c r="H33" s="13">
        <v>128562314.81999999</v>
      </c>
    </row>
    <row r="34" spans="1:8" x14ac:dyDescent="0.2">
      <c r="A34" t="s">
        <v>25</v>
      </c>
      <c r="B34" s="13">
        <v>3262992.7715000017</v>
      </c>
      <c r="C34" s="13"/>
      <c r="D34" s="13">
        <v>13800536.843500003</v>
      </c>
      <c r="E34" s="13"/>
      <c r="F34" s="13">
        <v>684500.22300000011</v>
      </c>
      <c r="G34" s="13"/>
      <c r="H34" s="13">
        <v>70709273.151000008</v>
      </c>
    </row>
    <row r="35" spans="1:8" x14ac:dyDescent="0.2">
      <c r="A35" t="s">
        <v>32</v>
      </c>
      <c r="B35" s="13">
        <v>2669721.3585000015</v>
      </c>
      <c r="C35" s="13"/>
      <c r="D35" s="13">
        <v>11291348.326500002</v>
      </c>
      <c r="E35" s="13"/>
      <c r="F35" s="13">
        <v>560045.6370000001</v>
      </c>
      <c r="G35" s="13"/>
      <c r="H35" s="13">
        <v>57853041.669</v>
      </c>
    </row>
    <row r="36" spans="1:8" x14ac:dyDescent="0.2">
      <c r="A36" t="s">
        <v>5</v>
      </c>
      <c r="B36" s="26">
        <v>2735</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96" t="s">
        <v>51</v>
      </c>
      <c r="B39" s="96"/>
      <c r="C39" s="96"/>
      <c r="D39" s="96"/>
      <c r="E39" s="96"/>
      <c r="F39" s="96"/>
      <c r="G39" s="96"/>
      <c r="H39" s="96"/>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33805419.039999999</v>
      </c>
      <c r="C42" s="13"/>
      <c r="D42" s="13">
        <v>146867020.45000002</v>
      </c>
      <c r="E42" s="13"/>
      <c r="F42" s="13">
        <v>6096986.1500000004</v>
      </c>
      <c r="G42" s="13"/>
      <c r="H42" s="13">
        <v>683797476.54999995</v>
      </c>
    </row>
    <row r="43" spans="1:8" x14ac:dyDescent="0.2">
      <c r="A43" t="s">
        <v>2</v>
      </c>
      <c r="B43" s="13">
        <v>30597706.260000002</v>
      </c>
      <c r="C43" s="13"/>
      <c r="D43" s="13">
        <v>132886211.48</v>
      </c>
      <c r="E43" s="13"/>
      <c r="F43" s="13">
        <v>5788000.1100000003</v>
      </c>
      <c r="G43" s="13"/>
      <c r="H43" s="13">
        <v>620131949.93000007</v>
      </c>
    </row>
    <row r="44" spans="1:8" x14ac:dyDescent="0.2">
      <c r="A44" t="s">
        <v>0</v>
      </c>
      <c r="B44" s="13">
        <v>87177.45</v>
      </c>
      <c r="C44" s="13"/>
      <c r="D44" s="13">
        <v>296363.65999999997</v>
      </c>
      <c r="E44" s="13"/>
      <c r="F44" s="13">
        <v>10622.84</v>
      </c>
      <c r="G44" s="13"/>
      <c r="H44" s="13">
        <v>854497.91</v>
      </c>
    </row>
    <row r="45" spans="1:8" x14ac:dyDescent="0.2">
      <c r="A45" t="s">
        <v>31</v>
      </c>
      <c r="B45" s="13">
        <v>3120535.33</v>
      </c>
      <c r="C45" s="13"/>
      <c r="D45" s="13">
        <v>13684445.309999999</v>
      </c>
      <c r="E45" s="13"/>
      <c r="F45" s="13">
        <v>298363.2</v>
      </c>
      <c r="G45" s="13"/>
      <c r="H45" s="13">
        <v>62811028.710000008</v>
      </c>
    </row>
    <row r="46" spans="1:8" x14ac:dyDescent="0.2">
      <c r="A46" t="s">
        <v>25</v>
      </c>
      <c r="B46" s="13">
        <v>1716294.4314999986</v>
      </c>
      <c r="C46" s="13"/>
      <c r="D46" s="13">
        <v>7526444.9205</v>
      </c>
      <c r="E46" s="13"/>
      <c r="F46" s="13">
        <v>164099.76</v>
      </c>
      <c r="G46" s="13"/>
      <c r="H46" s="13">
        <v>34546065.790500008</v>
      </c>
    </row>
    <row r="47" spans="1:8" x14ac:dyDescent="0.2">
      <c r="A47" t="s">
        <v>32</v>
      </c>
      <c r="B47" s="13">
        <v>1404240.8984999987</v>
      </c>
      <c r="C47" s="13"/>
      <c r="D47" s="13">
        <v>6158000.3894999996</v>
      </c>
      <c r="E47" s="13"/>
      <c r="F47" s="13">
        <v>134263.44</v>
      </c>
      <c r="G47" s="13"/>
      <c r="H47" s="13">
        <v>28264962.919500005</v>
      </c>
    </row>
    <row r="48" spans="1:8" x14ac:dyDescent="0.2">
      <c r="A48" t="s">
        <v>5</v>
      </c>
      <c r="B48" s="28">
        <v>2000</v>
      </c>
      <c r="C48" s="13"/>
      <c r="D48" s="13"/>
      <c r="E48" s="13"/>
      <c r="F48" s="13"/>
      <c r="G48" s="13"/>
      <c r="H48" s="13"/>
    </row>
    <row r="49" spans="1:9" x14ac:dyDescent="0.2">
      <c r="B49" s="13"/>
      <c r="C49" s="13"/>
      <c r="D49" s="13"/>
      <c r="E49" s="13"/>
      <c r="F49" s="13"/>
      <c r="G49" s="13"/>
      <c r="H49" s="13"/>
    </row>
    <row r="50" spans="1:9" x14ac:dyDescent="0.2">
      <c r="B50" s="13"/>
      <c r="C50" s="13"/>
      <c r="D50" s="13"/>
      <c r="E50" s="13"/>
      <c r="F50" s="13"/>
      <c r="G50" s="13"/>
      <c r="H50" s="13"/>
    </row>
    <row r="51" spans="1:9" x14ac:dyDescent="0.2">
      <c r="A51" s="25" t="s">
        <v>74</v>
      </c>
      <c r="B51" s="13"/>
      <c r="C51" s="13"/>
      <c r="D51" s="13"/>
      <c r="E51" s="13"/>
      <c r="F51" s="13"/>
      <c r="G51" s="13"/>
      <c r="H51" s="13"/>
    </row>
    <row r="52" spans="1:9" x14ac:dyDescent="0.2">
      <c r="A52" t="s">
        <v>1</v>
      </c>
      <c r="B52" s="13">
        <v>54729707.120000005</v>
      </c>
      <c r="C52" s="13"/>
      <c r="D52" s="13">
        <v>167257764.39000002</v>
      </c>
      <c r="E52" s="13"/>
      <c r="F52" s="13">
        <v>10367567.779999999</v>
      </c>
      <c r="G52" s="13"/>
      <c r="H52" s="13">
        <v>177625332.17000002</v>
      </c>
    </row>
    <row r="53" spans="1:9" x14ac:dyDescent="0.2">
      <c r="A53" t="s">
        <v>2</v>
      </c>
      <c r="B53" s="13">
        <v>50381278.119999997</v>
      </c>
      <c r="C53" s="13"/>
      <c r="D53" s="13">
        <v>153851601.53000003</v>
      </c>
      <c r="E53" s="13"/>
      <c r="F53" s="13">
        <v>9610668.2899999991</v>
      </c>
      <c r="G53" s="13"/>
      <c r="H53" s="13">
        <v>163462269.82000002</v>
      </c>
    </row>
    <row r="54" spans="1:9" x14ac:dyDescent="0.2">
      <c r="A54" t="s">
        <v>0</v>
      </c>
      <c r="B54" s="13">
        <v>0</v>
      </c>
      <c r="C54" s="13"/>
      <c r="D54" s="13">
        <v>0</v>
      </c>
      <c r="E54" s="13"/>
      <c r="F54" s="13">
        <v>0</v>
      </c>
      <c r="G54" s="13"/>
      <c r="H54" s="13">
        <v>0</v>
      </c>
    </row>
    <row r="55" spans="1:9" x14ac:dyDescent="0.2">
      <c r="A55" t="s">
        <v>31</v>
      </c>
      <c r="B55" s="13">
        <v>4348429.0000000075</v>
      </c>
      <c r="C55" s="13"/>
      <c r="D55" s="13">
        <v>13406162.859999998</v>
      </c>
      <c r="E55" s="13"/>
      <c r="F55" s="13">
        <v>756899.49</v>
      </c>
      <c r="G55" s="13"/>
      <c r="H55" s="13">
        <v>14163062.349999998</v>
      </c>
    </row>
    <row r="56" spans="1:9" x14ac:dyDescent="0.2">
      <c r="A56" t="s">
        <v>25</v>
      </c>
      <c r="B56" s="13">
        <v>2391635.9500000002</v>
      </c>
      <c r="C56" s="13"/>
      <c r="D56" s="13">
        <v>7373389.5729999989</v>
      </c>
      <c r="E56" s="13"/>
      <c r="F56" s="13">
        <v>416294.71950000001</v>
      </c>
      <c r="G56" s="13"/>
      <c r="H56" s="13">
        <v>7789684.2924999995</v>
      </c>
    </row>
    <row r="57" spans="1:9" x14ac:dyDescent="0.2">
      <c r="A57" t="s">
        <v>32</v>
      </c>
      <c r="B57" s="13">
        <v>1956793.05</v>
      </c>
      <c r="C57" s="13"/>
      <c r="D57" s="13">
        <v>6032773.2869999986</v>
      </c>
      <c r="E57" s="13"/>
      <c r="F57" s="13">
        <v>340604.77049999998</v>
      </c>
      <c r="G57" s="13"/>
      <c r="H57" s="13">
        <v>6373378.0574999992</v>
      </c>
    </row>
    <row r="58" spans="1:9" x14ac:dyDescent="0.2">
      <c r="A58" t="s">
        <v>5</v>
      </c>
      <c r="B58" s="28">
        <v>1738</v>
      </c>
      <c r="C58" s="13"/>
      <c r="D58" s="13"/>
      <c r="E58" s="13"/>
      <c r="F58" s="13"/>
      <c r="G58" s="13"/>
      <c r="H58" s="13"/>
    </row>
    <row r="59" spans="1:9" x14ac:dyDescent="0.2">
      <c r="B59" s="13"/>
      <c r="C59" s="13"/>
      <c r="D59" s="13"/>
      <c r="E59" s="13"/>
      <c r="F59" s="13"/>
      <c r="G59" s="13"/>
      <c r="H59" s="13"/>
      <c r="I59" s="13"/>
    </row>
    <row r="60" spans="1:9" x14ac:dyDescent="0.2">
      <c r="B60" s="13"/>
      <c r="C60" s="13"/>
      <c r="D60" s="13"/>
      <c r="E60" s="13"/>
      <c r="F60" s="13"/>
      <c r="G60" s="13"/>
      <c r="H60" s="13"/>
      <c r="I60" s="13"/>
    </row>
    <row r="61" spans="1:9" x14ac:dyDescent="0.2">
      <c r="A61" s="8" t="s">
        <v>6</v>
      </c>
      <c r="B61" s="13"/>
      <c r="C61" s="13"/>
      <c r="D61" s="13"/>
      <c r="E61" s="13"/>
      <c r="F61" s="13"/>
      <c r="G61" s="13"/>
      <c r="H61" s="13"/>
    </row>
    <row r="62" spans="1:9" ht="13.5" x14ac:dyDescent="0.25">
      <c r="A62" t="s">
        <v>1</v>
      </c>
      <c r="B62" s="13">
        <v>272410810.64999998</v>
      </c>
      <c r="C62" s="13"/>
      <c r="D62" s="13">
        <v>1079483587.3499999</v>
      </c>
      <c r="E62" s="13"/>
      <c r="F62" s="13">
        <v>53235831.129999995</v>
      </c>
      <c r="G62" s="13"/>
      <c r="H62" s="30">
        <v>4778203864.25</v>
      </c>
    </row>
    <row r="63" spans="1:9" ht="13.5" x14ac:dyDescent="0.25">
      <c r="A63" t="s">
        <v>2</v>
      </c>
      <c r="B63" s="13">
        <v>248939821.31</v>
      </c>
      <c r="C63" s="13"/>
      <c r="D63" s="13">
        <v>984389691.25000012</v>
      </c>
      <c r="E63" s="13"/>
      <c r="F63" s="13">
        <v>48956719.200000003</v>
      </c>
      <c r="G63" s="13"/>
      <c r="H63" s="30">
        <v>4339518148.9399996</v>
      </c>
    </row>
    <row r="64" spans="1:9" ht="13.5" x14ac:dyDescent="0.25">
      <c r="A64" t="s">
        <v>0</v>
      </c>
      <c r="B64" s="13">
        <v>1061974.49</v>
      </c>
      <c r="C64" s="13"/>
      <c r="D64" s="13">
        <v>4135477.98</v>
      </c>
      <c r="E64" s="13"/>
      <c r="F64" s="13">
        <v>342452.38</v>
      </c>
      <c r="G64" s="13"/>
      <c r="H64" s="30">
        <v>11947077.289999999</v>
      </c>
    </row>
    <row r="65" spans="1:9" ht="13.5" x14ac:dyDescent="0.25">
      <c r="A65" t="s">
        <v>30</v>
      </c>
      <c r="B65" s="13">
        <v>0</v>
      </c>
      <c r="C65" s="13"/>
      <c r="D65" s="13">
        <v>0</v>
      </c>
      <c r="E65" s="13"/>
      <c r="F65" s="13">
        <v>0</v>
      </c>
      <c r="G65" s="13"/>
      <c r="H65" s="30">
        <v>209731.6</v>
      </c>
    </row>
    <row r="66" spans="1:9" ht="13.5" x14ac:dyDescent="0.25">
      <c r="A66" t="s">
        <v>31</v>
      </c>
      <c r="B66" s="13">
        <v>22409014.849999972</v>
      </c>
      <c r="C66" s="13"/>
      <c r="D66" s="13">
        <v>90958418.120000005</v>
      </c>
      <c r="E66" s="13"/>
      <c r="F66" s="13">
        <v>3936659.55</v>
      </c>
      <c r="G66" s="13"/>
      <c r="H66" s="30">
        <v>426948369.62</v>
      </c>
    </row>
    <row r="67" spans="1:9" x14ac:dyDescent="0.2">
      <c r="A67" t="s">
        <v>25</v>
      </c>
      <c r="B67" s="13">
        <v>12324958.167499986</v>
      </c>
      <c r="C67" s="13"/>
      <c r="D67" s="13">
        <v>50027129.966000006</v>
      </c>
      <c r="E67" s="13"/>
      <c r="F67" s="13">
        <v>2165162.7524999999</v>
      </c>
      <c r="G67" s="13"/>
      <c r="H67" s="13">
        <f>H66*0.55</f>
        <v>234821603.29100001</v>
      </c>
    </row>
    <row r="68" spans="1:9" x14ac:dyDescent="0.2">
      <c r="A68" t="s">
        <v>32</v>
      </c>
      <c r="B68" s="13">
        <v>10084056.682499988</v>
      </c>
      <c r="C68" s="13"/>
      <c r="D68" s="13">
        <v>40931288.154000007</v>
      </c>
      <c r="E68" s="13"/>
      <c r="F68" s="13">
        <v>1771496.7974999999</v>
      </c>
      <c r="G68" s="13"/>
      <c r="H68" s="13">
        <f>H66*0.45</f>
        <v>192126766.329</v>
      </c>
    </row>
    <row r="69" spans="1:9" x14ac:dyDescent="0.2">
      <c r="A69" t="s">
        <v>5</v>
      </c>
      <c r="B69" s="26">
        <v>9907</v>
      </c>
      <c r="I69" s="13"/>
    </row>
    <row r="70" spans="1:9" x14ac:dyDescent="0.2">
      <c r="B70" s="28"/>
      <c r="H70" s="13"/>
    </row>
    <row r="72" spans="1:9" ht="76.5" customHeight="1" x14ac:dyDescent="0.2">
      <c r="A72" s="96" t="s">
        <v>51</v>
      </c>
      <c r="B72" s="96"/>
      <c r="C72" s="96"/>
      <c r="D72" s="96"/>
      <c r="E72" s="96"/>
      <c r="F72" s="96"/>
      <c r="G72" s="96"/>
      <c r="H72" s="96"/>
    </row>
    <row r="73" spans="1:9" x14ac:dyDescent="0.2">
      <c r="A73" s="29"/>
    </row>
    <row r="74" spans="1:9" x14ac:dyDescent="0.2">
      <c r="A74" s="29"/>
    </row>
    <row r="75" spans="1:9" x14ac:dyDescent="0.2">
      <c r="A75" s="29"/>
    </row>
    <row r="76" spans="1:9" x14ac:dyDescent="0.2">
      <c r="A76" s="29"/>
    </row>
  </sheetData>
  <mergeCells count="4">
    <mergeCell ref="A1:H1"/>
    <mergeCell ref="A2:H2"/>
    <mergeCell ref="A39:H39"/>
    <mergeCell ref="A72:H72"/>
  </mergeCells>
  <phoneticPr fontId="5" type="noConversion"/>
  <pageMargins left="0.75" right="0.75" top="1" bottom="1" header="0.5" footer="0.5"/>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49" workbookViewId="0">
      <selection activeCell="F37" sqref="F37"/>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7"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72</v>
      </c>
      <c r="E4" s="10"/>
      <c r="F4" s="16" t="s">
        <v>28</v>
      </c>
    </row>
    <row r="5" spans="1:6" x14ac:dyDescent="0.2">
      <c r="A5" s="9"/>
      <c r="B5" s="11" t="s">
        <v>76</v>
      </c>
      <c r="C5" s="9"/>
      <c r="D5" s="11" t="s">
        <v>11</v>
      </c>
      <c r="F5" s="11" t="s">
        <v>8</v>
      </c>
    </row>
    <row r="6" spans="1:6" x14ac:dyDescent="0.2">
      <c r="D6" t="s">
        <v>63</v>
      </c>
    </row>
    <row r="7" spans="1:6" x14ac:dyDescent="0.2">
      <c r="A7" s="8" t="s">
        <v>3</v>
      </c>
      <c r="B7" s="8"/>
      <c r="C7" s="8"/>
    </row>
    <row r="8" spans="1:6" x14ac:dyDescent="0.2">
      <c r="A8" t="s">
        <v>1</v>
      </c>
      <c r="B8" s="13">
        <v>41315689.899999999</v>
      </c>
      <c r="C8" s="13"/>
      <c r="D8" s="13">
        <v>138968394.81</v>
      </c>
      <c r="E8" s="13"/>
      <c r="F8" s="13">
        <v>871367828.63000011</v>
      </c>
    </row>
    <row r="9" spans="1:6" x14ac:dyDescent="0.2">
      <c r="A9" t="s">
        <v>2</v>
      </c>
      <c r="B9" s="13">
        <v>37828653.609999999</v>
      </c>
      <c r="C9" s="13"/>
      <c r="D9" s="13">
        <v>126869520.31000002</v>
      </c>
      <c r="E9" s="13"/>
      <c r="F9" s="13">
        <v>789028178.03000009</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3487036.29</v>
      </c>
      <c r="C12" s="13"/>
      <c r="D12" s="13">
        <v>12098874.500000004</v>
      </c>
      <c r="E12" s="13"/>
      <c r="F12" s="13">
        <v>82532392.629999995</v>
      </c>
    </row>
    <row r="13" spans="1:6" x14ac:dyDescent="0.2">
      <c r="A13" t="s">
        <v>25</v>
      </c>
      <c r="B13" s="13">
        <v>1917869.9594999996</v>
      </c>
      <c r="C13" s="13"/>
      <c r="D13" s="13">
        <v>6654380.9750000024</v>
      </c>
      <c r="E13" s="13"/>
      <c r="F13" s="13">
        <v>45392815.946500003</v>
      </c>
    </row>
    <row r="14" spans="1:6" x14ac:dyDescent="0.2">
      <c r="A14" t="s">
        <v>32</v>
      </c>
      <c r="B14" s="13">
        <v>1569166.3304999997</v>
      </c>
      <c r="C14" s="13"/>
      <c r="D14" s="13">
        <v>5444493.5250000022</v>
      </c>
      <c r="E14" s="13"/>
      <c r="F14" s="13">
        <v>37139576.683499999</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66100751.770000003</v>
      </c>
      <c r="C19" s="13"/>
      <c r="D19" s="13">
        <v>237891248.96999994</v>
      </c>
      <c r="E19" s="13"/>
      <c r="F19" s="13">
        <v>1497594036.5699999</v>
      </c>
    </row>
    <row r="20" spans="1:6" x14ac:dyDescent="0.2">
      <c r="A20" t="s">
        <v>2</v>
      </c>
      <c r="B20" s="13">
        <v>60466035.019999996</v>
      </c>
      <c r="C20" s="13"/>
      <c r="D20" s="13">
        <v>217243364.55000001</v>
      </c>
      <c r="E20" s="13"/>
      <c r="F20" s="13">
        <v>1363809493.4300001</v>
      </c>
    </row>
    <row r="21" spans="1:6" x14ac:dyDescent="0.2">
      <c r="A21" t="s">
        <v>0</v>
      </c>
      <c r="B21" s="13">
        <v>281623.17</v>
      </c>
      <c r="C21" s="13"/>
      <c r="D21" s="13">
        <v>1341319.53</v>
      </c>
      <c r="E21" s="13"/>
      <c r="F21" s="13">
        <v>3912308.42</v>
      </c>
    </row>
    <row r="22" spans="1:6" x14ac:dyDescent="0.2">
      <c r="A22" t="s">
        <v>31</v>
      </c>
      <c r="B22" s="13">
        <v>5353093.5800000075</v>
      </c>
      <c r="C22" s="13"/>
      <c r="D22" s="13">
        <v>19306564.890000004</v>
      </c>
      <c r="E22" s="13"/>
      <c r="F22" s="13">
        <v>129872234.72000001</v>
      </c>
    </row>
    <row r="23" spans="1:6" x14ac:dyDescent="0.2">
      <c r="A23" t="s">
        <v>25</v>
      </c>
      <c r="B23" s="13">
        <v>2944201.4690000042</v>
      </c>
      <c r="C23" s="13"/>
      <c r="D23" s="13">
        <v>10618610.689500004</v>
      </c>
      <c r="E23" s="13"/>
      <c r="F23" s="13">
        <v>71429729.096000016</v>
      </c>
    </row>
    <row r="24" spans="1:6" x14ac:dyDescent="0.2">
      <c r="A24" t="s">
        <v>32</v>
      </c>
      <c r="B24" s="13">
        <v>2408892.1110000033</v>
      </c>
      <c r="C24" s="13"/>
      <c r="D24" s="13">
        <v>8687954.2005000021</v>
      </c>
      <c r="E24" s="13"/>
      <c r="F24" s="13">
        <v>58442505.624000005</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68076743.319999993</v>
      </c>
      <c r="C29" s="13"/>
      <c r="D29" s="13">
        <v>241394751.44000003</v>
      </c>
      <c r="E29" s="13"/>
      <c r="F29" s="13">
        <v>1363943505.8400002</v>
      </c>
    </row>
    <row r="30" spans="1:6" x14ac:dyDescent="0.2">
      <c r="A30" t="s">
        <v>2</v>
      </c>
      <c r="B30" s="13">
        <v>61843454.449999996</v>
      </c>
      <c r="C30" s="13"/>
      <c r="D30" s="13">
        <v>219136207.25</v>
      </c>
      <c r="E30" s="13"/>
      <c r="F30" s="13">
        <v>1235125420.8</v>
      </c>
    </row>
    <row r="31" spans="1:6" x14ac:dyDescent="0.2">
      <c r="A31" t="s">
        <v>0</v>
      </c>
      <c r="B31" s="13">
        <v>585050.92000000004</v>
      </c>
      <c r="C31" s="13"/>
      <c r="D31" s="13">
        <v>1854827.29</v>
      </c>
      <c r="E31" s="13"/>
      <c r="F31" s="13">
        <v>6199063.9199999999</v>
      </c>
    </row>
    <row r="32" spans="1:6" x14ac:dyDescent="0.2">
      <c r="A32" t="s">
        <v>30</v>
      </c>
      <c r="B32" s="13">
        <v>0</v>
      </c>
      <c r="C32" s="13"/>
      <c r="D32" s="13">
        <v>0</v>
      </c>
      <c r="E32" s="13"/>
      <c r="F32" s="13">
        <v>10579.57</v>
      </c>
    </row>
    <row r="33" spans="1:6" x14ac:dyDescent="0.2">
      <c r="A33" t="s">
        <v>31</v>
      </c>
      <c r="B33" s="13">
        <v>5648237.9499999974</v>
      </c>
      <c r="C33" s="13"/>
      <c r="D33" s="13">
        <v>20403716.900000002</v>
      </c>
      <c r="E33" s="13"/>
      <c r="F33" s="13">
        <v>122629600.69</v>
      </c>
    </row>
    <row r="34" spans="1:6" x14ac:dyDescent="0.2">
      <c r="A34" t="s">
        <v>25</v>
      </c>
      <c r="B34" s="13">
        <v>3106530.8724999987</v>
      </c>
      <c r="C34" s="13"/>
      <c r="D34" s="13">
        <v>11222044.295000002</v>
      </c>
      <c r="E34" s="13"/>
      <c r="F34" s="13">
        <v>67446280.379500002</v>
      </c>
    </row>
    <row r="35" spans="1:6" x14ac:dyDescent="0.2">
      <c r="A35" t="s">
        <v>32</v>
      </c>
      <c r="B35" s="13">
        <v>2541707.0774999987</v>
      </c>
      <c r="C35" s="13"/>
      <c r="D35" s="13">
        <v>9181672.6050000004</v>
      </c>
      <c r="E35" s="13"/>
      <c r="F35" s="13">
        <v>55183320.310500003</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34487262.740000002</v>
      </c>
      <c r="C42" s="13"/>
      <c r="D42" s="13">
        <v>119158587.56000002</v>
      </c>
      <c r="E42" s="13"/>
      <c r="F42" s="13">
        <v>649992057.50999999</v>
      </c>
    </row>
    <row r="43" spans="1:6" x14ac:dyDescent="0.2">
      <c r="A43" t="s">
        <v>2</v>
      </c>
      <c r="B43" s="13">
        <v>31222779.75</v>
      </c>
      <c r="C43" s="13"/>
      <c r="D43" s="13">
        <v>108076505.33000001</v>
      </c>
      <c r="E43" s="13"/>
      <c r="F43" s="13">
        <v>589534243.67000008</v>
      </c>
    </row>
    <row r="44" spans="1:6" x14ac:dyDescent="0.2">
      <c r="A44" t="s">
        <v>0</v>
      </c>
      <c r="B44" s="13">
        <v>99002.55</v>
      </c>
      <c r="C44" s="13"/>
      <c r="D44" s="13">
        <v>219809.05</v>
      </c>
      <c r="E44" s="13"/>
      <c r="F44" s="13">
        <v>767320.46</v>
      </c>
    </row>
    <row r="45" spans="1:6" x14ac:dyDescent="0.2">
      <c r="A45" t="s">
        <v>31</v>
      </c>
      <c r="B45" s="13">
        <v>3165480.44</v>
      </c>
      <c r="C45" s="13"/>
      <c r="D45" s="13">
        <v>10862273.18</v>
      </c>
      <c r="E45" s="13"/>
      <c r="F45" s="13">
        <v>59690493.380000003</v>
      </c>
    </row>
    <row r="46" spans="1:6" x14ac:dyDescent="0.2">
      <c r="A46" t="s">
        <v>25</v>
      </c>
      <c r="B46" s="13">
        <v>1741014.2420000015</v>
      </c>
      <c r="C46" s="13"/>
      <c r="D46" s="13">
        <v>5974250.2490000008</v>
      </c>
      <c r="E46" s="13"/>
      <c r="F46" s="13">
        <v>32829771.359000005</v>
      </c>
    </row>
    <row r="47" spans="1:6" x14ac:dyDescent="0.2">
      <c r="A47" t="s">
        <v>32</v>
      </c>
      <c r="B47" s="13">
        <v>1424466.198000001</v>
      </c>
      <c r="C47" s="13"/>
      <c r="D47" s="13">
        <v>4888022.9309999999</v>
      </c>
      <c r="E47" s="13"/>
      <c r="F47" s="13">
        <v>26860722.021000002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56345807.789999999</v>
      </c>
      <c r="C52" s="13"/>
      <c r="D52" s="13">
        <v>122895625.05000001</v>
      </c>
      <c r="E52" s="13"/>
      <c r="F52" s="13">
        <v>122895625.05000001</v>
      </c>
    </row>
    <row r="53" spans="1:7" x14ac:dyDescent="0.2">
      <c r="A53" t="s">
        <v>2</v>
      </c>
      <c r="B53" s="13">
        <v>51752897.579999998</v>
      </c>
      <c r="C53" s="13"/>
      <c r="D53" s="13">
        <v>113080991.7</v>
      </c>
      <c r="E53" s="13"/>
      <c r="F53" s="13">
        <v>113080991.7</v>
      </c>
    </row>
    <row r="54" spans="1:7" x14ac:dyDescent="0.2">
      <c r="A54" t="s">
        <v>0</v>
      </c>
      <c r="B54" s="13">
        <v>0</v>
      </c>
      <c r="C54" s="13"/>
      <c r="D54" s="13">
        <v>0</v>
      </c>
      <c r="E54" s="13"/>
      <c r="F54" s="13">
        <v>0</v>
      </c>
    </row>
    <row r="55" spans="1:7" x14ac:dyDescent="0.2">
      <c r="A55" t="s">
        <v>31</v>
      </c>
      <c r="B55" s="13">
        <v>4592910.21</v>
      </c>
      <c r="C55" s="13"/>
      <c r="D55" s="13">
        <v>9814633.3499999996</v>
      </c>
      <c r="E55" s="13"/>
      <c r="F55" s="13">
        <v>9814633.3499999996</v>
      </c>
    </row>
    <row r="56" spans="1:7" x14ac:dyDescent="0.2">
      <c r="A56" t="s">
        <v>25</v>
      </c>
      <c r="B56" s="13">
        <v>2526100.6155000008</v>
      </c>
      <c r="C56" s="13"/>
      <c r="D56" s="13">
        <v>5398048.3425000003</v>
      </c>
      <c r="E56" s="13"/>
      <c r="F56" s="13">
        <v>5398048.3425000003</v>
      </c>
    </row>
    <row r="57" spans="1:7" x14ac:dyDescent="0.2">
      <c r="A57" t="s">
        <v>32</v>
      </c>
      <c r="B57" s="13">
        <v>2066809.5945000004</v>
      </c>
      <c r="C57" s="13"/>
      <c r="D57" s="13">
        <v>4416585.0075000003</v>
      </c>
      <c r="E57" s="13"/>
      <c r="F57" s="13">
        <v>4416585.0075000003</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266326255.52000001</v>
      </c>
      <c r="C62" s="13"/>
      <c r="D62" s="13">
        <v>860308607.82999992</v>
      </c>
      <c r="E62" s="13"/>
      <c r="F62" s="13">
        <v>4505793053.6000004</v>
      </c>
    </row>
    <row r="63" spans="1:7" x14ac:dyDescent="0.2">
      <c r="A63" t="s">
        <v>2</v>
      </c>
      <c r="B63" s="13">
        <v>243113820.41000003</v>
      </c>
      <c r="C63" s="13"/>
      <c r="D63" s="13">
        <v>784406589.14000022</v>
      </c>
      <c r="E63" s="13"/>
      <c r="F63" s="13">
        <v>4090578327.6300001</v>
      </c>
    </row>
    <row r="64" spans="1:7" x14ac:dyDescent="0.2">
      <c r="A64" t="s">
        <v>0</v>
      </c>
      <c r="B64" s="13">
        <v>965676.64</v>
      </c>
      <c r="C64" s="13"/>
      <c r="D64" s="13">
        <v>3415955.87</v>
      </c>
      <c r="E64" s="13"/>
      <c r="F64" s="13">
        <v>10885102.800000001</v>
      </c>
    </row>
    <row r="65" spans="1:6" x14ac:dyDescent="0.2">
      <c r="A65" t="s">
        <v>30</v>
      </c>
      <c r="B65" s="13">
        <v>0</v>
      </c>
      <c r="C65" s="13"/>
      <c r="D65" s="13">
        <v>0</v>
      </c>
      <c r="E65" s="13"/>
      <c r="F65" s="13">
        <v>209731.6</v>
      </c>
    </row>
    <row r="66" spans="1:6" x14ac:dyDescent="0.2">
      <c r="A66" t="s">
        <v>31</v>
      </c>
      <c r="B66" s="13">
        <v>22246758.469999984</v>
      </c>
      <c r="C66" s="13"/>
      <c r="D66" s="13">
        <v>72486062.820000008</v>
      </c>
      <c r="E66" s="13"/>
      <c r="F66" s="13">
        <v>404539354.77000004</v>
      </c>
    </row>
    <row r="67" spans="1:6" x14ac:dyDescent="0.2">
      <c r="A67" t="s">
        <v>25</v>
      </c>
      <c r="B67" s="13">
        <v>12235717.158499992</v>
      </c>
      <c r="C67" s="13"/>
      <c r="D67" s="13">
        <v>39867334.551000006</v>
      </c>
      <c r="E67" s="13"/>
      <c r="F67" s="13">
        <v>222496645.12350005</v>
      </c>
    </row>
    <row r="68" spans="1:6" x14ac:dyDescent="0.2">
      <c r="A68" t="s">
        <v>32</v>
      </c>
      <c r="B68" s="13">
        <v>10011041.311499992</v>
      </c>
      <c r="C68" s="13"/>
      <c r="D68" s="13">
        <v>32618728.269000005</v>
      </c>
      <c r="E68" s="13"/>
      <c r="F68" s="13">
        <v>182042709.64650002</v>
      </c>
    </row>
    <row r="69" spans="1:6" x14ac:dyDescent="0.2">
      <c r="A69" t="s">
        <v>5</v>
      </c>
      <c r="B69" s="18">
        <f>B58+B48+B36+B25+B15</f>
        <v>9907</v>
      </c>
    </row>
    <row r="70" spans="1:6" x14ac:dyDescent="0.2">
      <c r="F70" s="13"/>
    </row>
    <row r="72" spans="1:6" ht="76.5" customHeight="1" x14ac:dyDescent="0.2">
      <c r="A72" s="96" t="s">
        <v>51</v>
      </c>
      <c r="B72" s="96"/>
      <c r="C72" s="96"/>
      <c r="D72" s="96"/>
      <c r="E72" s="96"/>
      <c r="F72" s="96"/>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3" sqref="B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78</v>
      </c>
      <c r="E4" s="10"/>
      <c r="F4" s="16" t="s">
        <v>28</v>
      </c>
    </row>
    <row r="5" spans="1:6" x14ac:dyDescent="0.2">
      <c r="A5" s="9"/>
      <c r="B5" s="11" t="s">
        <v>79</v>
      </c>
      <c r="C5" s="9"/>
      <c r="D5" s="11" t="s">
        <v>11</v>
      </c>
      <c r="F5" s="11" t="s">
        <v>8</v>
      </c>
    </row>
    <row r="6" spans="1:6" x14ac:dyDescent="0.2">
      <c r="D6" t="s">
        <v>63</v>
      </c>
    </row>
    <row r="7" spans="1:6" x14ac:dyDescent="0.2">
      <c r="A7" s="8" t="s">
        <v>3</v>
      </c>
      <c r="B7" s="8"/>
      <c r="C7" s="8"/>
    </row>
    <row r="8" spans="1:6" x14ac:dyDescent="0.2">
      <c r="A8" t="s">
        <v>1</v>
      </c>
      <c r="B8" s="13" t="e">
        <f>SUM(#REF!)</f>
        <v>#REF!</v>
      </c>
      <c r="C8" s="13"/>
      <c r="D8" s="13">
        <v>61803021.690000013</v>
      </c>
      <c r="E8" s="13"/>
      <c r="F8" s="13">
        <v>965954293.24000013</v>
      </c>
    </row>
    <row r="9" spans="1:6" x14ac:dyDescent="0.2">
      <c r="A9" t="s">
        <v>2</v>
      </c>
      <c r="B9" s="13" t="e">
        <f>SUM(#REF!)</f>
        <v>#REF!</v>
      </c>
      <c r="C9" s="13"/>
      <c r="D9" s="13">
        <v>56327841.080000006</v>
      </c>
      <c r="E9" s="13"/>
      <c r="F9" s="13">
        <v>875269841.18000007</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5475180.6100000013</v>
      </c>
      <c r="E12" s="13"/>
      <c r="F12" s="13">
        <v>90877194.090000004</v>
      </c>
    </row>
    <row r="13" spans="1:6" x14ac:dyDescent="0.2">
      <c r="A13" t="s">
        <v>25</v>
      </c>
      <c r="B13" s="13" t="e">
        <f>B12*0.55</f>
        <v>#REF!</v>
      </c>
      <c r="C13" s="13"/>
      <c r="D13" s="13">
        <f>D12*0.55</f>
        <v>3011349.335500001</v>
      </c>
      <c r="E13" s="13"/>
      <c r="F13" s="13">
        <f>F12*0.55</f>
        <v>49982456.749500006</v>
      </c>
    </row>
    <row r="14" spans="1:6" x14ac:dyDescent="0.2">
      <c r="A14" t="s">
        <v>32</v>
      </c>
      <c r="B14" s="13" t="e">
        <f>B12*0.45</f>
        <v>#REF!</v>
      </c>
      <c r="C14" s="13"/>
      <c r="D14" s="13">
        <f>D12*0.45</f>
        <v>2463831.2745000008</v>
      </c>
      <c r="E14" s="13"/>
      <c r="F14" s="13">
        <f>F12*0.45</f>
        <v>40894737.340500005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98660795.629999995</v>
      </c>
      <c r="E19" s="13"/>
      <c r="F19" s="13">
        <v>1651700182.9000001</v>
      </c>
    </row>
    <row r="20" spans="1:6" x14ac:dyDescent="0.2">
      <c r="A20" t="s">
        <v>2</v>
      </c>
      <c r="B20" s="13" t="e">
        <f>SUM(#REF!)</f>
        <v>#REF!</v>
      </c>
      <c r="C20" s="13"/>
      <c r="D20" s="13">
        <v>90211193.909999996</v>
      </c>
      <c r="E20" s="13"/>
      <c r="F20" s="13">
        <v>1504758692.7700002</v>
      </c>
    </row>
    <row r="21" spans="1:6" x14ac:dyDescent="0.2">
      <c r="A21" t="s">
        <v>0</v>
      </c>
      <c r="B21" s="13" t="e">
        <f>SUM(#REF!)</f>
        <v>#REF!</v>
      </c>
      <c r="C21" s="13"/>
      <c r="D21" s="13">
        <v>677517.85</v>
      </c>
      <c r="E21" s="13"/>
      <c r="F21" s="13">
        <v>4796307</v>
      </c>
    </row>
    <row r="22" spans="1:6" x14ac:dyDescent="0.2">
      <c r="A22" t="s">
        <v>31</v>
      </c>
      <c r="B22" s="13" t="e">
        <f>SUM(#REF!)</f>
        <v>#REF!</v>
      </c>
      <c r="C22" s="13"/>
      <c r="D22" s="13">
        <v>7772083.8699999982</v>
      </c>
      <c r="E22" s="13"/>
      <c r="F22" s="13">
        <v>142145183.13000003</v>
      </c>
    </row>
    <row r="23" spans="1:6" x14ac:dyDescent="0.2">
      <c r="A23" t="s">
        <v>25</v>
      </c>
      <c r="B23" s="13" t="e">
        <f>B22*0.55</f>
        <v>#REF!</v>
      </c>
      <c r="C23" s="13"/>
      <c r="D23" s="13">
        <f>D22*0.55</f>
        <v>4274646.1284999996</v>
      </c>
      <c r="E23" s="13"/>
      <c r="F23" s="13">
        <f>F22*0.55</f>
        <v>78179850.721500024</v>
      </c>
    </row>
    <row r="24" spans="1:6" x14ac:dyDescent="0.2">
      <c r="A24" t="s">
        <v>32</v>
      </c>
      <c r="B24" s="13" t="e">
        <f>B22*0.45</f>
        <v>#REF!</v>
      </c>
      <c r="C24" s="13"/>
      <c r="D24" s="13">
        <f>D22*0.45</f>
        <v>3497437.7414999991</v>
      </c>
      <c r="E24" s="13"/>
      <c r="F24" s="13">
        <f>F22*0.45</f>
        <v>63965332.408500016</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106853485.91000001</v>
      </c>
      <c r="E29" s="13"/>
      <c r="F29" s="13">
        <v>1529672605.4200003</v>
      </c>
    </row>
    <row r="30" spans="1:6" x14ac:dyDescent="0.2">
      <c r="A30" t="s">
        <v>2</v>
      </c>
      <c r="B30" s="13" t="e">
        <f>SUM(#REF!)</f>
        <v>#REF!</v>
      </c>
      <c r="C30" s="13"/>
      <c r="D30" s="13">
        <v>96820158.86999999</v>
      </c>
      <c r="E30" s="13"/>
      <c r="F30" s="13">
        <v>1385696538.2999997</v>
      </c>
    </row>
    <row r="31" spans="1:6" x14ac:dyDescent="0.2">
      <c r="A31" t="s">
        <v>0</v>
      </c>
      <c r="B31" s="13" t="e">
        <f>SUM(#REF!)</f>
        <v>#REF!</v>
      </c>
      <c r="C31" s="13"/>
      <c r="D31" s="13">
        <v>1307168.7</v>
      </c>
      <c r="E31" s="13"/>
      <c r="F31" s="13">
        <v>7942719.3899999997</v>
      </c>
    </row>
    <row r="32" spans="1:6" x14ac:dyDescent="0.2">
      <c r="A32" t="s">
        <v>30</v>
      </c>
      <c r="B32" s="13">
        <v>0</v>
      </c>
      <c r="C32" s="13"/>
      <c r="D32" s="13">
        <v>0</v>
      </c>
      <c r="E32" s="13"/>
      <c r="F32" s="13">
        <v>10579.57</v>
      </c>
    </row>
    <row r="33" spans="1:6" x14ac:dyDescent="0.2">
      <c r="A33" t="s">
        <v>31</v>
      </c>
      <c r="B33" s="13" t="e">
        <f>SUM(#REF!)</f>
        <v>#REF!</v>
      </c>
      <c r="C33" s="13"/>
      <c r="D33" s="13">
        <v>8726158.3400000017</v>
      </c>
      <c r="E33" s="13"/>
      <c r="F33" s="13">
        <v>136043927.29999998</v>
      </c>
    </row>
    <row r="34" spans="1:6" x14ac:dyDescent="0.2">
      <c r="A34" t="s">
        <v>25</v>
      </c>
      <c r="B34" s="13" t="e">
        <f>B33*0.55</f>
        <v>#REF!</v>
      </c>
      <c r="C34" s="13"/>
      <c r="D34" s="13">
        <f>D33*0.55</f>
        <v>4799387.0870000012</v>
      </c>
      <c r="E34" s="13"/>
      <c r="F34" s="13">
        <f>F33*0.55</f>
        <v>74824160.015000001</v>
      </c>
    </row>
    <row r="35" spans="1:6" x14ac:dyDescent="0.2">
      <c r="A35" t="s">
        <v>32</v>
      </c>
      <c r="B35" s="13" t="e">
        <f>B33*0.45</f>
        <v>#REF!</v>
      </c>
      <c r="C35" s="13"/>
      <c r="D35" s="13">
        <f>D33*0.45</f>
        <v>3926771.253000001</v>
      </c>
      <c r="E35" s="13"/>
      <c r="F35" s="13">
        <f>F33*0.45</f>
        <v>61219767.284999996</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50695912.140000001</v>
      </c>
      <c r="E42" s="13"/>
      <c r="F42" s="13">
        <v>728396402.53999996</v>
      </c>
    </row>
    <row r="43" spans="1:6" x14ac:dyDescent="0.2">
      <c r="A43" t="s">
        <v>2</v>
      </c>
      <c r="B43" s="13" t="e">
        <f>SUM(#REF!)</f>
        <v>#REF!</v>
      </c>
      <c r="C43" s="13"/>
      <c r="D43" s="13">
        <v>46096618.430000007</v>
      </c>
      <c r="E43" s="13"/>
      <c r="F43" s="13">
        <v>660440568.25</v>
      </c>
    </row>
    <row r="44" spans="1:6" x14ac:dyDescent="0.2">
      <c r="A44" t="s">
        <v>0</v>
      </c>
      <c r="B44" s="13" t="e">
        <f>SUM(#REF!)</f>
        <v>#REF!</v>
      </c>
      <c r="C44" s="13"/>
      <c r="D44" s="13">
        <v>161664.84</v>
      </c>
      <c r="E44" s="13"/>
      <c r="F44" s="13">
        <v>1005539.91</v>
      </c>
    </row>
    <row r="45" spans="1:6" x14ac:dyDescent="0.2">
      <c r="A45" t="s">
        <v>31</v>
      </c>
      <c r="B45" s="13" t="e">
        <f>SUM(#REF!)</f>
        <v>#REF!</v>
      </c>
      <c r="C45" s="13"/>
      <c r="D45" s="13">
        <v>4437628.87</v>
      </c>
      <c r="E45" s="13"/>
      <c r="F45" s="13">
        <v>66950294.380000003</v>
      </c>
    </row>
    <row r="46" spans="1:6" x14ac:dyDescent="0.2">
      <c r="A46" t="s">
        <v>25</v>
      </c>
      <c r="B46" s="13" t="e">
        <f>B45*0.55</f>
        <v>#REF!</v>
      </c>
      <c r="C46" s="13"/>
      <c r="D46" s="13">
        <f>D45*0.55</f>
        <v>2440695.8785000001</v>
      </c>
      <c r="E46" s="13"/>
      <c r="F46" s="13">
        <f>F45*0.55</f>
        <v>36822661.909000002</v>
      </c>
    </row>
    <row r="47" spans="1:6" x14ac:dyDescent="0.2">
      <c r="A47" t="s">
        <v>32</v>
      </c>
      <c r="B47" s="13" t="e">
        <f>B45*0.45</f>
        <v>#REF!</v>
      </c>
      <c r="C47" s="13"/>
      <c r="D47" s="13">
        <f>D45*0.45</f>
        <v>1996932.9915</v>
      </c>
      <c r="E47" s="13"/>
      <c r="F47" s="13">
        <f>F45*0.45</f>
        <v>30127632.471000001</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t="e">
        <f>SUM(#REF!)</f>
        <v>#REF!</v>
      </c>
      <c r="C52" s="13"/>
      <c r="D52" s="13">
        <v>74656482.519999996</v>
      </c>
      <c r="E52" s="13"/>
      <c r="F52" s="13">
        <v>241914246.91000003</v>
      </c>
    </row>
    <row r="53" spans="1:7" x14ac:dyDescent="0.2">
      <c r="A53" t="s">
        <v>2</v>
      </c>
      <c r="B53" s="13" t="e">
        <f>SUM(#REF!)</f>
        <v>#REF!</v>
      </c>
      <c r="C53" s="13"/>
      <c r="D53" s="13">
        <v>68888952.200000003</v>
      </c>
      <c r="E53" s="13"/>
      <c r="F53" s="13">
        <v>222740553.73000002</v>
      </c>
    </row>
    <row r="54" spans="1:7" x14ac:dyDescent="0.2">
      <c r="A54" t="s">
        <v>0</v>
      </c>
      <c r="B54" s="13" t="e">
        <f>SUM(#REF!)</f>
        <v>#REF!</v>
      </c>
      <c r="C54" s="13"/>
      <c r="D54" s="13">
        <v>0</v>
      </c>
      <c r="E54" s="13"/>
      <c r="F54" s="13">
        <v>0</v>
      </c>
    </row>
    <row r="55" spans="1:7" x14ac:dyDescent="0.2">
      <c r="A55" t="s">
        <v>31</v>
      </c>
      <c r="B55" s="13" t="e">
        <f>SUM(#REF!)</f>
        <v>#REF!</v>
      </c>
      <c r="C55" s="13"/>
      <c r="D55" s="13">
        <v>5767530.3199999984</v>
      </c>
      <c r="E55" s="13"/>
      <c r="F55" s="13">
        <v>19173693.179999996</v>
      </c>
    </row>
    <row r="56" spans="1:7" x14ac:dyDescent="0.2">
      <c r="A56" t="s">
        <v>25</v>
      </c>
      <c r="B56" s="13" t="e">
        <f>B55*0.55</f>
        <v>#REF!</v>
      </c>
      <c r="C56" s="13"/>
      <c r="D56" s="13">
        <f>D55*0.55</f>
        <v>3172141.6759999995</v>
      </c>
      <c r="E56" s="13"/>
      <c r="F56" s="13">
        <f>F55*0.55</f>
        <v>10545531.248999998</v>
      </c>
    </row>
    <row r="57" spans="1:7" x14ac:dyDescent="0.2">
      <c r="A57" t="s">
        <v>32</v>
      </c>
      <c r="B57" s="13" t="e">
        <f>B55*0.45</f>
        <v>#REF!</v>
      </c>
      <c r="C57" s="13"/>
      <c r="D57" s="13">
        <f>D55*0.45</f>
        <v>2595388.6439999994</v>
      </c>
      <c r="E57" s="13"/>
      <c r="F57" s="13">
        <f>F55*0.45</f>
        <v>8628161.930999998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t="e">
        <f>SUM(#REF!)</f>
        <v>#REF!</v>
      </c>
      <c r="C62" s="13"/>
      <c r="D62" s="13">
        <v>392669697.88999999</v>
      </c>
      <c r="E62" s="13"/>
      <c r="F62" s="13">
        <v>5117637731.0100002</v>
      </c>
    </row>
    <row r="63" spans="1:7" x14ac:dyDescent="0.2">
      <c r="A63" t="s">
        <v>2</v>
      </c>
      <c r="B63" s="13" t="e">
        <f>SUM(#REF!)</f>
        <v>#REF!</v>
      </c>
      <c r="C63" s="13"/>
      <c r="D63" s="13">
        <v>358344764.49000001</v>
      </c>
      <c r="E63" s="13"/>
      <c r="F63" s="13">
        <v>4648906194.2299995</v>
      </c>
    </row>
    <row r="64" spans="1:7" x14ac:dyDescent="0.2">
      <c r="A64" t="s">
        <v>0</v>
      </c>
      <c r="B64" s="13" t="e">
        <f>SUM(#REF!)</f>
        <v>#REF!</v>
      </c>
      <c r="C64" s="13"/>
      <c r="D64" s="13">
        <v>2146351.39</v>
      </c>
      <c r="E64" s="13"/>
      <c r="F64" s="13">
        <v>13750976.300000001</v>
      </c>
    </row>
    <row r="65" spans="1:7" x14ac:dyDescent="0.2">
      <c r="A65" t="s">
        <v>30</v>
      </c>
      <c r="B65" s="13">
        <v>0</v>
      </c>
      <c r="C65" s="13"/>
      <c r="D65" s="13">
        <v>0</v>
      </c>
      <c r="E65" s="13"/>
      <c r="F65" s="13">
        <v>209731.6</v>
      </c>
    </row>
    <row r="66" spans="1:7" x14ac:dyDescent="0.2">
      <c r="A66" t="s">
        <v>31</v>
      </c>
      <c r="B66" s="13" t="e">
        <f>SUM(#REF!)</f>
        <v>#REF!</v>
      </c>
      <c r="C66" s="13"/>
      <c r="D66" s="13">
        <v>32178582.009999998</v>
      </c>
      <c r="E66" s="13"/>
      <c r="F66" s="13">
        <v>455190292.08000004</v>
      </c>
    </row>
    <row r="67" spans="1:7" x14ac:dyDescent="0.2">
      <c r="A67" t="s">
        <v>25</v>
      </c>
      <c r="B67" s="13" t="e">
        <f>B66*0.55</f>
        <v>#REF!</v>
      </c>
      <c r="C67" s="13"/>
      <c r="D67" s="13">
        <f>D66*0.55</f>
        <v>17698220.105500001</v>
      </c>
      <c r="E67" s="13"/>
      <c r="F67" s="13">
        <f>F66*0.55</f>
        <v>250354660.64400005</v>
      </c>
    </row>
    <row r="68" spans="1:7" x14ac:dyDescent="0.2">
      <c r="A68" t="s">
        <v>32</v>
      </c>
      <c r="B68" s="13" t="e">
        <f>B66*0.45</f>
        <v>#REF!</v>
      </c>
      <c r="C68" s="13"/>
      <c r="D68" s="13">
        <f>D66*0.45</f>
        <v>14480361.9045</v>
      </c>
      <c r="E68" s="13"/>
      <c r="F68" s="13">
        <f>F66*0.45</f>
        <v>204835631.43600002</v>
      </c>
    </row>
    <row r="69" spans="1:7" x14ac:dyDescent="0.2">
      <c r="A69" t="s">
        <v>5</v>
      </c>
      <c r="B69" s="18">
        <f>B58+B48+B36+B25+B15</f>
        <v>9907</v>
      </c>
    </row>
    <row r="70" spans="1:7" x14ac:dyDescent="0.2">
      <c r="F70" s="13"/>
      <c r="G70" s="13"/>
    </row>
    <row r="72" spans="1:7" ht="76.5" customHeight="1" x14ac:dyDescent="0.2">
      <c r="A72" s="96" t="s">
        <v>51</v>
      </c>
      <c r="B72" s="96"/>
      <c r="C72" s="96"/>
      <c r="D72" s="96"/>
      <c r="E72" s="96"/>
      <c r="F72" s="96"/>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78</v>
      </c>
      <c r="E4" s="10"/>
      <c r="F4" s="16" t="s">
        <v>28</v>
      </c>
    </row>
    <row r="5" spans="1:6" x14ac:dyDescent="0.2">
      <c r="A5" s="9"/>
      <c r="B5" s="11" t="s">
        <v>82</v>
      </c>
      <c r="C5" s="9"/>
      <c r="D5" s="11" t="s">
        <v>11</v>
      </c>
      <c r="F5" s="11" t="s">
        <v>8</v>
      </c>
    </row>
    <row r="6" spans="1:6" x14ac:dyDescent="0.2">
      <c r="D6" t="s">
        <v>63</v>
      </c>
    </row>
    <row r="7" spans="1:6" x14ac:dyDescent="0.2">
      <c r="A7" s="8" t="s">
        <v>3</v>
      </c>
      <c r="B7" s="8"/>
      <c r="C7" s="8"/>
    </row>
    <row r="8" spans="1:6" x14ac:dyDescent="0.2">
      <c r="A8" t="s">
        <v>1</v>
      </c>
      <c r="B8" s="13">
        <v>41144870.339999996</v>
      </c>
      <c r="C8" s="13"/>
      <c r="D8" s="13">
        <v>188286752.81999996</v>
      </c>
      <c r="E8" s="13"/>
      <c r="F8" s="13">
        <v>1092438024.3700001</v>
      </c>
    </row>
    <row r="9" spans="1:6" x14ac:dyDescent="0.2">
      <c r="A9" t="s">
        <v>2</v>
      </c>
      <c r="B9" s="13">
        <v>37466839.759999998</v>
      </c>
      <c r="C9" s="13"/>
      <c r="D9" s="13">
        <v>171730435.99000004</v>
      </c>
      <c r="E9" s="13"/>
      <c r="F9" s="13">
        <v>990672436.09000003</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3678030.58</v>
      </c>
      <c r="C12" s="13"/>
      <c r="D12" s="13">
        <v>16556316.829999998</v>
      </c>
      <c r="E12" s="13"/>
      <c r="F12" s="13">
        <v>101958330.31</v>
      </c>
    </row>
    <row r="13" spans="1:6" x14ac:dyDescent="0.2">
      <c r="A13" t="s">
        <v>25</v>
      </c>
      <c r="B13" s="13">
        <v>2022916.8189999997</v>
      </c>
      <c r="C13" s="13"/>
      <c r="D13" s="13">
        <v>9105974.2565000001</v>
      </c>
      <c r="E13" s="13"/>
      <c r="F13" s="13">
        <v>56077081.670500003</v>
      </c>
    </row>
    <row r="14" spans="1:6" x14ac:dyDescent="0.2">
      <c r="A14" t="s">
        <v>32</v>
      </c>
      <c r="B14" s="13">
        <v>1655113.7609999997</v>
      </c>
      <c r="C14" s="13"/>
      <c r="D14" s="13">
        <v>7450342.573499999</v>
      </c>
      <c r="E14" s="13"/>
      <c r="F14" s="13">
        <v>45881248.6395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71341223.390000001</v>
      </c>
      <c r="C19" s="13"/>
      <c r="D19" s="13">
        <v>308076682.92999995</v>
      </c>
      <c r="E19" s="13"/>
      <c r="F19" s="13">
        <v>1861116070.1999998</v>
      </c>
    </row>
    <row r="20" spans="1:6" x14ac:dyDescent="0.2">
      <c r="A20" t="s">
        <v>2</v>
      </c>
      <c r="B20" s="13">
        <v>65223224.380000003</v>
      </c>
      <c r="C20" s="13"/>
      <c r="D20" s="13">
        <v>281696024.49999994</v>
      </c>
      <c r="E20" s="13"/>
      <c r="F20" s="13">
        <v>1696243523.3600001</v>
      </c>
    </row>
    <row r="21" spans="1:6" x14ac:dyDescent="0.2">
      <c r="A21" t="s">
        <v>0</v>
      </c>
      <c r="B21" s="13">
        <v>525303.55000000005</v>
      </c>
      <c r="C21" s="13"/>
      <c r="D21" s="13">
        <v>1977407.35</v>
      </c>
      <c r="E21" s="13"/>
      <c r="F21" s="13">
        <v>6096196.4999999991</v>
      </c>
    </row>
    <row r="22" spans="1:6" x14ac:dyDescent="0.2">
      <c r="A22" t="s">
        <v>31</v>
      </c>
      <c r="B22" s="13">
        <v>5592695.4599999981</v>
      </c>
      <c r="C22" s="13"/>
      <c r="D22" s="13">
        <v>24403251.079999994</v>
      </c>
      <c r="E22" s="13"/>
      <c r="F22" s="13">
        <v>158776350.34</v>
      </c>
    </row>
    <row r="23" spans="1:6" x14ac:dyDescent="0.2">
      <c r="A23" t="s">
        <v>25</v>
      </c>
      <c r="B23" s="13">
        <v>3075982.5029999991</v>
      </c>
      <c r="C23" s="13"/>
      <c r="D23" s="13">
        <v>13421788.093999999</v>
      </c>
      <c r="E23" s="13"/>
      <c r="F23" s="13">
        <v>87326992.687000006</v>
      </c>
    </row>
    <row r="24" spans="1:6" x14ac:dyDescent="0.2">
      <c r="A24" t="s">
        <v>32</v>
      </c>
      <c r="B24" s="13">
        <v>2516712.956999999</v>
      </c>
      <c r="C24" s="13"/>
      <c r="D24" s="13">
        <v>10981462.985999998</v>
      </c>
      <c r="E24" s="13"/>
      <c r="F24" s="13">
        <v>71449357.652999997</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82415654.290000007</v>
      </c>
      <c r="C29" s="13"/>
      <c r="D29" s="13">
        <v>339664520.04000002</v>
      </c>
      <c r="E29" s="13"/>
      <c r="F29" s="13">
        <v>1762483639.5500002</v>
      </c>
    </row>
    <row r="30" spans="1:6" x14ac:dyDescent="0.2">
      <c r="A30" t="s">
        <v>2</v>
      </c>
      <c r="B30" s="13">
        <v>75061384.599999994</v>
      </c>
      <c r="C30" s="13"/>
      <c r="D30" s="13">
        <v>308301113.88</v>
      </c>
      <c r="E30" s="13"/>
      <c r="F30" s="13">
        <v>1597177493.3099999</v>
      </c>
    </row>
    <row r="31" spans="1:6" x14ac:dyDescent="0.2">
      <c r="A31" t="s">
        <v>0</v>
      </c>
      <c r="B31" s="13">
        <v>1055889.17</v>
      </c>
      <c r="C31" s="13"/>
      <c r="D31" s="13">
        <v>4080869.32</v>
      </c>
      <c r="E31" s="13"/>
      <c r="F31" s="13">
        <v>10716420.009999998</v>
      </c>
    </row>
    <row r="32" spans="1:6" x14ac:dyDescent="0.2">
      <c r="A32" t="s">
        <v>30</v>
      </c>
      <c r="B32" s="13">
        <v>0</v>
      </c>
      <c r="C32" s="13"/>
      <c r="D32" s="13">
        <v>18941.310000000001</v>
      </c>
      <c r="E32" s="13"/>
      <c r="F32" s="13">
        <v>29520.880000000001</v>
      </c>
    </row>
    <row r="33" spans="1:6" x14ac:dyDescent="0.2">
      <c r="A33" t="s">
        <v>31</v>
      </c>
      <c r="B33" s="13">
        <v>6298380.5200000014</v>
      </c>
      <c r="C33" s="13"/>
      <c r="D33" s="13">
        <v>27301478.150000002</v>
      </c>
      <c r="E33" s="13"/>
      <c r="F33" s="13">
        <v>154619247.10999998</v>
      </c>
    </row>
    <row r="34" spans="1:6" x14ac:dyDescent="0.2">
      <c r="A34" t="s">
        <v>25</v>
      </c>
      <c r="B34" s="13">
        <v>3464109.2860000012</v>
      </c>
      <c r="C34" s="13"/>
      <c r="D34" s="13">
        <v>15015812.982500002</v>
      </c>
      <c r="E34" s="13"/>
      <c r="F34" s="13">
        <v>85040585.910500005</v>
      </c>
    </row>
    <row r="35" spans="1:6" x14ac:dyDescent="0.2">
      <c r="A35" t="s">
        <v>32</v>
      </c>
      <c r="B35" s="13">
        <v>2834271.2340000006</v>
      </c>
      <c r="C35" s="13"/>
      <c r="D35" s="13">
        <v>12285665.1675</v>
      </c>
      <c r="E35" s="13"/>
      <c r="F35" s="13">
        <v>69578661.199499995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35905324.68</v>
      </c>
      <c r="C42" s="13"/>
      <c r="D42" s="13">
        <v>159575777.45000002</v>
      </c>
      <c r="E42" s="13"/>
      <c r="F42" s="13">
        <v>837276267.85000002</v>
      </c>
    </row>
    <row r="43" spans="1:6" x14ac:dyDescent="0.2">
      <c r="A43" t="s">
        <v>2</v>
      </c>
      <c r="B43" s="13">
        <v>32566267.649999999</v>
      </c>
      <c r="C43" s="13"/>
      <c r="D43" s="13">
        <v>144857702.01999998</v>
      </c>
      <c r="E43" s="13"/>
      <c r="F43" s="13">
        <v>759201651.84000003</v>
      </c>
    </row>
    <row r="44" spans="1:6" x14ac:dyDescent="0.2">
      <c r="A44" t="s">
        <v>0</v>
      </c>
      <c r="B44" s="13">
        <v>109169.5</v>
      </c>
      <c r="C44" s="13"/>
      <c r="D44" s="13">
        <v>551279.84</v>
      </c>
      <c r="E44" s="13"/>
      <c r="F44" s="13">
        <v>1395154.91</v>
      </c>
    </row>
    <row r="45" spans="1:6" x14ac:dyDescent="0.2">
      <c r="A45" t="s">
        <v>31</v>
      </c>
      <c r="B45" s="13">
        <v>3229887.53</v>
      </c>
      <c r="C45" s="13"/>
      <c r="D45" s="13">
        <v>14166795.589999994</v>
      </c>
      <c r="E45" s="13"/>
      <c r="F45" s="13">
        <v>76679461.099999994</v>
      </c>
    </row>
    <row r="46" spans="1:6" x14ac:dyDescent="0.2">
      <c r="A46" t="s">
        <v>25</v>
      </c>
      <c r="B46" s="13">
        <v>1776438.1414999997</v>
      </c>
      <c r="C46" s="13"/>
      <c r="D46" s="13">
        <v>7791737.5744999973</v>
      </c>
      <c r="E46" s="13"/>
      <c r="F46" s="13">
        <v>42173703.604999997</v>
      </c>
    </row>
    <row r="47" spans="1:6" x14ac:dyDescent="0.2">
      <c r="A47" t="s">
        <v>32</v>
      </c>
      <c r="B47" s="13">
        <v>1453449.3884999997</v>
      </c>
      <c r="C47" s="13"/>
      <c r="D47" s="13">
        <v>6375058.0154999979</v>
      </c>
      <c r="E47" s="13"/>
      <c r="F47" s="13">
        <v>34505757.494999997</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54335925.730000004</v>
      </c>
      <c r="C52" s="13"/>
      <c r="D52" s="13">
        <v>236074878.90000004</v>
      </c>
      <c r="E52" s="13"/>
      <c r="F52" s="13">
        <v>403332643.29000008</v>
      </c>
    </row>
    <row r="53" spans="1:7" x14ac:dyDescent="0.2">
      <c r="A53" t="s">
        <v>2</v>
      </c>
      <c r="B53" s="13">
        <v>49894928.049999997</v>
      </c>
      <c r="C53" s="13"/>
      <c r="D53" s="13">
        <v>217246114.56000006</v>
      </c>
      <c r="E53" s="13"/>
      <c r="F53" s="13">
        <v>371097716.09000009</v>
      </c>
    </row>
    <row r="54" spans="1:7" x14ac:dyDescent="0.2">
      <c r="A54" t="s">
        <v>0</v>
      </c>
      <c r="B54" s="13">
        <v>0</v>
      </c>
      <c r="C54" s="13"/>
      <c r="D54" s="13">
        <v>0</v>
      </c>
      <c r="E54" s="13"/>
      <c r="F54" s="13">
        <v>0</v>
      </c>
    </row>
    <row r="55" spans="1:7" x14ac:dyDescent="0.2">
      <c r="A55" t="s">
        <v>31</v>
      </c>
      <c r="B55" s="13">
        <v>4440997.68</v>
      </c>
      <c r="C55" s="13"/>
      <c r="D55" s="13">
        <v>18828764.34</v>
      </c>
      <c r="E55" s="13"/>
      <c r="F55" s="13">
        <v>32234927.199999996</v>
      </c>
    </row>
    <row r="56" spans="1:7" x14ac:dyDescent="0.2">
      <c r="A56" t="s">
        <v>25</v>
      </c>
      <c r="B56" s="13">
        <v>2442548.7240000009</v>
      </c>
      <c r="C56" s="13"/>
      <c r="D56" s="13">
        <v>10355820.387</v>
      </c>
      <c r="E56" s="13"/>
      <c r="F56" s="13">
        <v>17729209.959999997</v>
      </c>
    </row>
    <row r="57" spans="1:7" x14ac:dyDescent="0.2">
      <c r="A57" t="s">
        <v>32</v>
      </c>
      <c r="B57" s="13">
        <v>1998448.9560000007</v>
      </c>
      <c r="C57" s="13"/>
      <c r="D57" s="13">
        <v>8472943.9529999997</v>
      </c>
      <c r="E57" s="13"/>
      <c r="F57" s="13">
        <v>14505717.239999998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285142998.43000001</v>
      </c>
      <c r="C62" s="13"/>
      <c r="D62" s="13">
        <v>1231678612.1399999</v>
      </c>
      <c r="E62" s="13"/>
      <c r="F62" s="13">
        <v>5956646645.2600002</v>
      </c>
    </row>
    <row r="63" spans="1:7" x14ac:dyDescent="0.2">
      <c r="A63" t="s">
        <v>2</v>
      </c>
      <c r="B63" s="13">
        <v>260212644.44</v>
      </c>
      <c r="C63" s="13"/>
      <c r="D63" s="13">
        <v>1123831390.95</v>
      </c>
      <c r="E63" s="13"/>
      <c r="F63" s="13">
        <v>5414392820.6899996</v>
      </c>
    </row>
    <row r="64" spans="1:7" x14ac:dyDescent="0.2">
      <c r="A64" t="s">
        <v>0</v>
      </c>
      <c r="B64" s="13">
        <v>1690362.22</v>
      </c>
      <c r="C64" s="13"/>
      <c r="D64" s="13">
        <v>6609556.5100000016</v>
      </c>
      <c r="E64" s="13"/>
      <c r="F64" s="13">
        <v>18214181.420000002</v>
      </c>
    </row>
    <row r="65" spans="1:7" x14ac:dyDescent="0.2">
      <c r="A65" t="s">
        <v>30</v>
      </c>
      <c r="B65" s="13">
        <v>0</v>
      </c>
      <c r="C65" s="13"/>
      <c r="D65" s="13">
        <v>18941.310000000001</v>
      </c>
      <c r="E65" s="13"/>
      <c r="F65" s="13">
        <v>228672.91</v>
      </c>
    </row>
    <row r="66" spans="1:7" x14ac:dyDescent="0.2">
      <c r="A66" t="s">
        <v>31</v>
      </c>
      <c r="B66" s="13">
        <v>23239991.77</v>
      </c>
      <c r="C66" s="13"/>
      <c r="D66" s="13">
        <v>101256605.98999998</v>
      </c>
      <c r="E66" s="13"/>
      <c r="F66" s="13">
        <v>524268316.06000006</v>
      </c>
    </row>
    <row r="67" spans="1:7" x14ac:dyDescent="0.2">
      <c r="A67" t="s">
        <v>25</v>
      </c>
      <c r="B67" s="13">
        <v>12781995.4735</v>
      </c>
      <c r="C67" s="13"/>
      <c r="D67" s="13">
        <v>55691133.294499993</v>
      </c>
      <c r="E67" s="13"/>
      <c r="F67" s="13">
        <v>288347573.83300006</v>
      </c>
    </row>
    <row r="68" spans="1:7" x14ac:dyDescent="0.2">
      <c r="A68" t="s">
        <v>32</v>
      </c>
      <c r="B68" s="13">
        <v>10457996.296499999</v>
      </c>
      <c r="C68" s="13"/>
      <c r="D68" s="13">
        <v>45565472.695499994</v>
      </c>
      <c r="E68" s="13"/>
      <c r="F68" s="13">
        <v>235920742.22700003</v>
      </c>
    </row>
    <row r="69" spans="1:7" x14ac:dyDescent="0.2">
      <c r="A69" t="s">
        <v>5</v>
      </c>
      <c r="B69" s="18">
        <v>9968</v>
      </c>
    </row>
    <row r="70" spans="1:7" x14ac:dyDescent="0.2">
      <c r="D70" s="13"/>
      <c r="F70" s="13"/>
      <c r="G70" s="13"/>
    </row>
    <row r="71" spans="1:7" x14ac:dyDescent="0.2">
      <c r="D71" s="13"/>
      <c r="F71" s="13"/>
    </row>
    <row r="72" spans="1:7" ht="76.5" customHeight="1" x14ac:dyDescent="0.2">
      <c r="A72" s="96" t="s">
        <v>51</v>
      </c>
      <c r="B72" s="96"/>
      <c r="C72" s="96"/>
      <c r="D72" s="96"/>
      <c r="E72" s="96"/>
      <c r="F72" s="96"/>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85"/>
  <sheetViews>
    <sheetView tabSelected="1" zoomScale="80" zoomScaleNormal="80" workbookViewId="0">
      <pane xSplit="1" ySplit="4" topLeftCell="B5" activePane="bottomRight" state="frozen"/>
      <selection pane="topRight" activeCell="B1" sqref="B1"/>
      <selection pane="bottomLeft" activeCell="A4" sqref="A4"/>
      <selection pane="bottomRight" activeCell="M216" sqref="M216"/>
    </sheetView>
  </sheetViews>
  <sheetFormatPr defaultRowHeight="12.75" x14ac:dyDescent="0.2"/>
  <cols>
    <col min="1" max="1" width="26.140625" customWidth="1"/>
    <col min="2" max="2" width="22.7109375" customWidth="1"/>
    <col min="3" max="4" width="25.28515625" customWidth="1"/>
    <col min="5" max="5" width="24.140625" customWidth="1"/>
    <col min="6" max="7" width="20.7109375" customWidth="1"/>
    <col min="8" max="8" width="20.85546875" customWidth="1"/>
    <col min="9" max="13" width="20.42578125" customWidth="1"/>
    <col min="14" max="14" width="2.140625" customWidth="1"/>
    <col min="15" max="15" width="24.42578125" style="33" customWidth="1"/>
    <col min="16" max="16" width="20.5703125" style="33" bestFit="1" customWidth="1"/>
    <col min="17" max="17" width="21.28515625" bestFit="1" customWidth="1"/>
    <col min="18" max="19" width="20.5703125" bestFit="1" customWidth="1"/>
    <col min="21" max="21" width="16.28515625" bestFit="1" customWidth="1"/>
  </cols>
  <sheetData>
    <row r="1" spans="1:19" ht="58.5" customHeight="1" x14ac:dyDescent="0.2">
      <c r="A1" s="69"/>
      <c r="B1" s="69"/>
      <c r="C1" s="69"/>
      <c r="D1" s="69"/>
      <c r="E1" s="69"/>
      <c r="F1" s="69"/>
      <c r="G1" s="69"/>
      <c r="H1" s="69"/>
      <c r="I1" s="69"/>
      <c r="J1" s="69"/>
      <c r="K1" s="69"/>
      <c r="L1" s="69"/>
      <c r="M1" s="69"/>
      <c r="N1" s="69"/>
      <c r="O1" s="79"/>
    </row>
    <row r="2" spans="1:19" ht="18.75" customHeight="1" x14ac:dyDescent="0.25">
      <c r="A2" s="35"/>
      <c r="B2" s="35"/>
      <c r="C2" s="35"/>
      <c r="D2" s="35"/>
      <c r="E2" s="35"/>
      <c r="F2" s="36"/>
      <c r="G2" s="36"/>
      <c r="H2" s="36"/>
      <c r="I2" s="36"/>
      <c r="J2" s="36"/>
      <c r="K2" s="36"/>
      <c r="L2" s="36"/>
      <c r="M2" s="36"/>
      <c r="N2" s="47"/>
      <c r="O2" s="80"/>
    </row>
    <row r="3" spans="1:19" ht="46.5" customHeight="1" x14ac:dyDescent="0.2">
      <c r="A3" s="99" t="s">
        <v>109</v>
      </c>
      <c r="B3" s="99"/>
      <c r="C3" s="99"/>
      <c r="D3" s="99"/>
      <c r="E3" s="99"/>
      <c r="F3" s="99"/>
      <c r="G3" s="99"/>
      <c r="H3" s="99" t="s">
        <v>118</v>
      </c>
      <c r="I3" s="99"/>
      <c r="J3" s="99"/>
      <c r="K3" s="99"/>
      <c r="L3" s="99"/>
      <c r="M3" s="99"/>
      <c r="N3" s="99"/>
      <c r="O3" s="91"/>
      <c r="P3" s="91"/>
    </row>
    <row r="4" spans="1:19" s="45" customFormat="1" ht="23.25" customHeight="1" x14ac:dyDescent="0.3">
      <c r="A4" s="37"/>
      <c r="B4" s="38" t="s">
        <v>119</v>
      </c>
      <c r="C4" s="38" t="s">
        <v>120</v>
      </c>
      <c r="D4" s="38" t="s">
        <v>121</v>
      </c>
      <c r="E4" s="38" t="s">
        <v>122</v>
      </c>
      <c r="F4" s="38" t="s">
        <v>123</v>
      </c>
      <c r="G4" s="38" t="s">
        <v>124</v>
      </c>
      <c r="H4" s="38" t="s">
        <v>125</v>
      </c>
      <c r="I4" s="38" t="s">
        <v>126</v>
      </c>
      <c r="J4" s="38" t="s">
        <v>127</v>
      </c>
      <c r="K4" s="38" t="s">
        <v>128</v>
      </c>
      <c r="L4" s="38" t="s">
        <v>129</v>
      </c>
      <c r="M4" s="38" t="s">
        <v>130</v>
      </c>
      <c r="N4" s="37"/>
      <c r="O4" s="81" t="s">
        <v>131</v>
      </c>
      <c r="P4" s="81" t="s">
        <v>86</v>
      </c>
      <c r="Q4"/>
      <c r="R4"/>
    </row>
    <row r="5" spans="1:19" s="46" customFormat="1" ht="15" x14ac:dyDescent="0.3">
      <c r="A5" s="37"/>
      <c r="B5" s="36"/>
      <c r="C5" s="36"/>
      <c r="D5" s="36"/>
      <c r="E5" s="36"/>
      <c r="F5" s="36"/>
      <c r="G5" s="36"/>
      <c r="H5" s="36"/>
      <c r="I5" s="36"/>
      <c r="J5" s="36"/>
      <c r="K5" s="36"/>
      <c r="L5" s="36"/>
      <c r="M5" s="36"/>
      <c r="N5" s="37"/>
      <c r="O5" s="82"/>
      <c r="P5" s="82"/>
      <c r="Q5"/>
      <c r="R5"/>
    </row>
    <row r="6" spans="1:19" ht="13.5" x14ac:dyDescent="0.25">
      <c r="A6" s="35"/>
      <c r="B6" s="35"/>
      <c r="C6" s="35"/>
      <c r="D6" s="35"/>
      <c r="E6" s="35"/>
      <c r="F6" s="35"/>
      <c r="G6" s="35"/>
      <c r="H6" s="35"/>
      <c r="I6" s="35"/>
      <c r="J6" s="35"/>
      <c r="K6" s="35"/>
      <c r="L6" s="35"/>
      <c r="M6" s="35"/>
      <c r="N6" s="35"/>
      <c r="O6" s="83" t="s">
        <v>63</v>
      </c>
    </row>
    <row r="7" spans="1:19" ht="15" x14ac:dyDescent="0.3">
      <c r="A7" s="39" t="s">
        <v>3</v>
      </c>
      <c r="B7" s="39"/>
      <c r="C7" s="39"/>
      <c r="D7" s="39"/>
      <c r="E7" s="51"/>
      <c r="F7" s="40"/>
      <c r="G7" s="40"/>
      <c r="H7" s="40"/>
      <c r="I7" s="40"/>
      <c r="J7" s="40"/>
      <c r="K7" s="40"/>
      <c r="L7" s="40"/>
      <c r="M7" s="40"/>
      <c r="N7" s="40"/>
      <c r="O7" s="83"/>
    </row>
    <row r="8" spans="1:19" ht="13.5" x14ac:dyDescent="0.25">
      <c r="A8" s="35" t="s">
        <v>1</v>
      </c>
      <c r="B8" s="30">
        <v>239529301.03000003</v>
      </c>
      <c r="C8" s="30">
        <v>222867900.57000002</v>
      </c>
      <c r="D8" s="30">
        <v>216851901.38999999</v>
      </c>
      <c r="E8" s="30">
        <v>208783507.20000005</v>
      </c>
      <c r="F8" s="30">
        <v>203166359.74000001</v>
      </c>
      <c r="G8" s="30">
        <v>205622415.09000003</v>
      </c>
      <c r="H8" s="30">
        <v>197629327.72999999</v>
      </c>
      <c r="I8" s="34">
        <v>207889015.59</v>
      </c>
      <c r="J8" s="34">
        <v>221322178.51000002</v>
      </c>
      <c r="K8" s="34">
        <v>230910774.65999994</v>
      </c>
      <c r="L8" s="34">
        <v>225927194.81999999</v>
      </c>
      <c r="M8" s="34">
        <v>210448669.99000001</v>
      </c>
      <c r="N8" s="44"/>
      <c r="O8" s="83">
        <f>SUM(B8:N8)</f>
        <v>2590948546.3199997</v>
      </c>
      <c r="P8" s="30">
        <v>27864598654.209991</v>
      </c>
      <c r="Q8" s="13"/>
      <c r="R8" s="30"/>
      <c r="S8" s="13"/>
    </row>
    <row r="9" spans="1:19" ht="13.5" x14ac:dyDescent="0.25">
      <c r="A9" s="35" t="s">
        <v>2</v>
      </c>
      <c r="B9" s="30">
        <v>216107467.86999997</v>
      </c>
      <c r="C9" s="30">
        <v>201135316.24999997</v>
      </c>
      <c r="D9" s="30">
        <v>195304554.75</v>
      </c>
      <c r="E9" s="30">
        <v>187897398.66</v>
      </c>
      <c r="F9" s="30">
        <v>183534027.5</v>
      </c>
      <c r="G9" s="30">
        <v>185959820.55000001</v>
      </c>
      <c r="H9" s="30">
        <v>178143751.02999997</v>
      </c>
      <c r="I9" s="34">
        <v>187439938.91999996</v>
      </c>
      <c r="J9" s="34">
        <v>199301809.14000005</v>
      </c>
      <c r="K9" s="34">
        <v>208120695.89999995</v>
      </c>
      <c r="L9" s="34">
        <v>203505386.24000001</v>
      </c>
      <c r="M9" s="34">
        <v>189861293.36999997</v>
      </c>
      <c r="N9" s="44"/>
      <c r="O9" s="83">
        <f t="shared" ref="O9:O17" si="0">SUM(B9:N9)</f>
        <v>2336311460.1799998</v>
      </c>
      <c r="P9" s="30">
        <v>25143321130.390011</v>
      </c>
      <c r="Q9" s="13"/>
      <c r="R9" s="30"/>
      <c r="S9" s="13"/>
    </row>
    <row r="10" spans="1:19" ht="15.75" x14ac:dyDescent="0.25">
      <c r="A10" s="35" t="s">
        <v>90</v>
      </c>
      <c r="B10" s="30">
        <v>4003007.4000000004</v>
      </c>
      <c r="C10" s="30">
        <v>3836085.63</v>
      </c>
      <c r="D10" s="30">
        <v>3645383.9200000004</v>
      </c>
      <c r="E10" s="30">
        <v>3867583.1799999997</v>
      </c>
      <c r="F10" s="30">
        <v>3303943.3</v>
      </c>
      <c r="G10" s="30">
        <v>3428328.1900000004</v>
      </c>
      <c r="H10" s="30">
        <v>3354161</v>
      </c>
      <c r="I10" s="34">
        <v>3475605.5399999996</v>
      </c>
      <c r="J10" s="34">
        <v>4030432.2400000007</v>
      </c>
      <c r="K10" s="34">
        <v>4612953.9000000004</v>
      </c>
      <c r="L10" s="34">
        <v>4650747.1000000006</v>
      </c>
      <c r="M10" s="34">
        <v>3875667.8</v>
      </c>
      <c r="N10" s="44"/>
      <c r="O10" s="83">
        <f t="shared" si="0"/>
        <v>46083899.200000003</v>
      </c>
      <c r="P10" s="30">
        <v>455238770.31</v>
      </c>
      <c r="Q10" s="13"/>
      <c r="R10" s="30"/>
      <c r="S10" s="13"/>
    </row>
    <row r="11" spans="1:19" ht="15.75" x14ac:dyDescent="0.25">
      <c r="A11" s="35" t="s">
        <v>91</v>
      </c>
      <c r="B11" s="30">
        <v>0</v>
      </c>
      <c r="C11" s="30">
        <v>0</v>
      </c>
      <c r="D11" s="30">
        <v>0</v>
      </c>
      <c r="E11" s="30">
        <v>0</v>
      </c>
      <c r="F11" s="30">
        <v>0</v>
      </c>
      <c r="G11" s="30">
        <v>0</v>
      </c>
      <c r="H11" s="30">
        <v>0</v>
      </c>
      <c r="I11" s="30">
        <v>0</v>
      </c>
      <c r="J11" s="30">
        <v>0</v>
      </c>
      <c r="K11" s="30">
        <v>0</v>
      </c>
      <c r="L11" s="30">
        <v>0</v>
      </c>
      <c r="M11" s="30">
        <v>0</v>
      </c>
      <c r="N11" s="44"/>
      <c r="O11" s="83">
        <f t="shared" si="0"/>
        <v>0</v>
      </c>
      <c r="P11" s="30">
        <v>0</v>
      </c>
      <c r="Q11" s="13"/>
      <c r="R11" s="30"/>
      <c r="S11" s="13"/>
    </row>
    <row r="12" spans="1:19" ht="15.75" x14ac:dyDescent="0.25">
      <c r="A12" s="35" t="s">
        <v>92</v>
      </c>
      <c r="B12" s="30">
        <v>0</v>
      </c>
      <c r="C12" s="30">
        <v>3000</v>
      </c>
      <c r="D12" s="30">
        <v>0</v>
      </c>
      <c r="E12" s="30">
        <v>0</v>
      </c>
      <c r="F12" s="30">
        <v>0</v>
      </c>
      <c r="G12" s="30">
        <v>0</v>
      </c>
      <c r="H12" s="30">
        <v>0</v>
      </c>
      <c r="I12" s="34">
        <v>0</v>
      </c>
      <c r="J12" s="34">
        <v>0</v>
      </c>
      <c r="K12" s="34">
        <v>0</v>
      </c>
      <c r="L12" s="34">
        <v>0</v>
      </c>
      <c r="M12" s="34">
        <v>0</v>
      </c>
      <c r="N12" s="44"/>
      <c r="O12" s="83">
        <f t="shared" si="0"/>
        <v>3000</v>
      </c>
      <c r="P12" s="30">
        <v>527246.97</v>
      </c>
      <c r="Q12" s="13"/>
      <c r="R12" s="30"/>
      <c r="S12" s="13"/>
    </row>
    <row r="13" spans="1:19" ht="13.5" x14ac:dyDescent="0.25">
      <c r="A13" s="35" t="s">
        <v>31</v>
      </c>
      <c r="B13" s="30">
        <v>19418825.760000005</v>
      </c>
      <c r="C13" s="30">
        <v>17899498.690000005</v>
      </c>
      <c r="D13" s="30">
        <v>17901962.719999999</v>
      </c>
      <c r="E13" s="30">
        <v>17018525.359999999</v>
      </c>
      <c r="F13" s="30">
        <v>16328388.940000001</v>
      </c>
      <c r="G13" s="30">
        <v>16236316.350000001</v>
      </c>
      <c r="H13" s="30">
        <v>16131415.699999999</v>
      </c>
      <c r="I13" s="34">
        <v>16973471.130000003</v>
      </c>
      <c r="J13" s="34">
        <v>17989937.130000003</v>
      </c>
      <c r="K13" s="34">
        <v>18177124.860000003</v>
      </c>
      <c r="L13" s="34">
        <v>17774997.48</v>
      </c>
      <c r="M13" s="34">
        <v>16711708.820000002</v>
      </c>
      <c r="N13" s="44"/>
      <c r="O13" s="83">
        <f t="shared" si="0"/>
        <v>208562172.94</v>
      </c>
      <c r="P13" s="30">
        <v>2266571986.48</v>
      </c>
      <c r="Q13" s="13"/>
      <c r="R13" s="30"/>
      <c r="S13" s="13"/>
    </row>
    <row r="14" spans="1:19" ht="13.5" x14ac:dyDescent="0.25">
      <c r="A14" s="35" t="s">
        <v>85</v>
      </c>
      <c r="B14" s="30">
        <v>6602400.7599999998</v>
      </c>
      <c r="C14" s="30">
        <v>6085829.5700000022</v>
      </c>
      <c r="D14" s="30">
        <v>6086667.3099999987</v>
      </c>
      <c r="E14" s="30">
        <v>5786298.629999999</v>
      </c>
      <c r="F14" s="30">
        <v>5551652.2499999991</v>
      </c>
      <c r="G14" s="30">
        <v>5520347.580000001</v>
      </c>
      <c r="H14" s="30">
        <v>5484681.3700000001</v>
      </c>
      <c r="I14" s="34">
        <v>5770980.1699999999</v>
      </c>
      <c r="J14" s="34">
        <v>6116578.6400000006</v>
      </c>
      <c r="K14" s="34">
        <v>6180222.4299999997</v>
      </c>
      <c r="L14" s="34">
        <v>6043499.1400000006</v>
      </c>
      <c r="M14" s="34">
        <v>5681980.9899999993</v>
      </c>
      <c r="N14" s="44"/>
      <c r="O14" s="83">
        <f t="shared" si="0"/>
        <v>70911138.840000004</v>
      </c>
      <c r="P14" s="30">
        <v>770634535.73439956</v>
      </c>
      <c r="Q14" s="13"/>
      <c r="R14" s="30"/>
      <c r="S14" s="13"/>
    </row>
    <row r="15" spans="1:19" ht="15.75" x14ac:dyDescent="0.25">
      <c r="A15" s="35" t="s">
        <v>93</v>
      </c>
      <c r="B15" s="30">
        <v>776752.99999999977</v>
      </c>
      <c r="C15" s="30">
        <v>715979.94000000006</v>
      </c>
      <c r="D15" s="30">
        <v>716078.51000000013</v>
      </c>
      <c r="E15" s="30">
        <v>680740.99000000011</v>
      </c>
      <c r="F15" s="30">
        <v>653135.56000000006</v>
      </c>
      <c r="G15" s="30">
        <v>649452.68999999994</v>
      </c>
      <c r="H15" s="30">
        <v>645256.61</v>
      </c>
      <c r="I15" s="34">
        <v>678938.85000000009</v>
      </c>
      <c r="J15" s="34">
        <v>719597.48</v>
      </c>
      <c r="K15" s="34">
        <v>727085.00000000012</v>
      </c>
      <c r="L15" s="34">
        <v>648646.70000000007</v>
      </c>
      <c r="M15" s="34">
        <v>0</v>
      </c>
      <c r="N15" s="44"/>
      <c r="O15" s="83">
        <f t="shared" si="0"/>
        <v>7611665.330000001</v>
      </c>
      <c r="P15" s="30">
        <v>89932064.816400006</v>
      </c>
      <c r="Q15" s="13"/>
      <c r="R15" s="30"/>
      <c r="S15" s="13"/>
    </row>
    <row r="16" spans="1:19" ht="15.75" x14ac:dyDescent="0.25">
      <c r="A16" s="35" t="s">
        <v>94</v>
      </c>
      <c r="B16" s="30">
        <v>970941.32000000018</v>
      </c>
      <c r="C16" s="30">
        <v>894974.94000000006</v>
      </c>
      <c r="D16" s="30">
        <v>895098.14999999991</v>
      </c>
      <c r="E16" s="30">
        <v>850926.27000000014</v>
      </c>
      <c r="F16" s="30">
        <v>816419.45999999985</v>
      </c>
      <c r="G16" s="30">
        <v>811815.84</v>
      </c>
      <c r="H16" s="30">
        <v>806570.79</v>
      </c>
      <c r="I16" s="34">
        <v>848673.56</v>
      </c>
      <c r="J16" s="34">
        <v>899496.87</v>
      </c>
      <c r="K16" s="34">
        <v>908856.25999999989</v>
      </c>
      <c r="L16" s="34">
        <v>888749.89</v>
      </c>
      <c r="M16" s="34">
        <v>835585.44</v>
      </c>
      <c r="N16" s="44"/>
      <c r="O16" s="83">
        <f t="shared" si="0"/>
        <v>10428108.790000001</v>
      </c>
      <c r="P16" s="30">
        <v>113328609.19600001</v>
      </c>
      <c r="Q16" s="13"/>
      <c r="R16" s="30"/>
      <c r="S16" s="13"/>
    </row>
    <row r="17" spans="1:19" ht="15.75" x14ac:dyDescent="0.25">
      <c r="A17" s="35" t="s">
        <v>95</v>
      </c>
      <c r="B17" s="30">
        <v>2005329.5799999998</v>
      </c>
      <c r="C17" s="30">
        <v>1856208.8100000003</v>
      </c>
      <c r="D17" s="73">
        <v>1864237.1300000001</v>
      </c>
      <c r="E17" s="30">
        <v>1757316.0399999996</v>
      </c>
      <c r="F17" s="30">
        <v>1691988.8099999996</v>
      </c>
      <c r="G17" s="30">
        <v>1673947.1700000002</v>
      </c>
      <c r="H17" s="30">
        <v>1639127.2300000004</v>
      </c>
      <c r="I17" s="34">
        <v>1722857</v>
      </c>
      <c r="J17" s="34">
        <v>1845173.3000000003</v>
      </c>
      <c r="K17" s="34">
        <v>1879074.7699999996</v>
      </c>
      <c r="L17" s="34">
        <v>1833659.3299999998</v>
      </c>
      <c r="M17" s="34">
        <v>1722347.0899999999</v>
      </c>
      <c r="N17" s="44"/>
      <c r="O17" s="83">
        <f t="shared" si="0"/>
        <v>21491266.260000002</v>
      </c>
      <c r="P17" s="30">
        <v>253629215.70919999</v>
      </c>
      <c r="Q17" s="13"/>
      <c r="R17" s="30"/>
      <c r="S17" s="13"/>
    </row>
    <row r="18" spans="1:19" ht="13.5" x14ac:dyDescent="0.25">
      <c r="A18" s="35" t="s">
        <v>89</v>
      </c>
      <c r="B18" s="52">
        <v>268.61652409671893</v>
      </c>
      <c r="C18" s="52">
        <v>247.59999294527753</v>
      </c>
      <c r="D18" s="52">
        <v>255.88854659805602</v>
      </c>
      <c r="E18" s="52">
        <v>235.41367454213466</v>
      </c>
      <c r="F18" s="52">
        <v>242.22502507046434</v>
      </c>
      <c r="G18" s="52">
        <v>224.59354216234163</v>
      </c>
      <c r="H18" s="52">
        <v>223.14247357937253</v>
      </c>
      <c r="I18" s="34">
        <v>259.9465683962265</v>
      </c>
      <c r="J18" s="34">
        <v>248.85100882531958</v>
      </c>
      <c r="K18" s="34">
        <v>259.82466542835419</v>
      </c>
      <c r="L18" s="34">
        <v>245.87779394677145</v>
      </c>
      <c r="M18" s="34">
        <v>238.8751975414522</v>
      </c>
      <c r="N18" s="44"/>
      <c r="P18" s="30"/>
      <c r="R18" s="52"/>
    </row>
    <row r="19" spans="1:19" ht="15.75" x14ac:dyDescent="0.25">
      <c r="A19" s="35" t="s">
        <v>96</v>
      </c>
      <c r="B19" s="53">
        <v>2332</v>
      </c>
      <c r="C19" s="53">
        <v>2332</v>
      </c>
      <c r="D19" s="53">
        <v>2332</v>
      </c>
      <c r="E19" s="53">
        <v>2332</v>
      </c>
      <c r="F19" s="53">
        <v>2247</v>
      </c>
      <c r="G19" s="53">
        <v>2332</v>
      </c>
      <c r="H19" s="53">
        <v>2332</v>
      </c>
      <c r="I19" s="41">
        <v>2332</v>
      </c>
      <c r="J19" s="41">
        <v>2332</v>
      </c>
      <c r="K19" s="41">
        <v>2331.9666666666667</v>
      </c>
      <c r="L19" s="41">
        <v>2332</v>
      </c>
      <c r="M19" s="41">
        <v>2332</v>
      </c>
      <c r="N19" s="44"/>
      <c r="P19" s="72"/>
      <c r="R19" s="53"/>
    </row>
    <row r="20" spans="1:19" ht="15.75" x14ac:dyDescent="0.25">
      <c r="A20" s="35" t="s">
        <v>97</v>
      </c>
      <c r="B20" s="74">
        <v>2.1299999999999999E-2</v>
      </c>
      <c r="C20" s="74">
        <v>-6.1800000000000001E-2</v>
      </c>
      <c r="D20" s="74">
        <v>1.01E-2</v>
      </c>
      <c r="E20" s="74">
        <v>-6.3899999999999998E-2</v>
      </c>
      <c r="F20" s="55">
        <v>-8.4400000000000003E-2</v>
      </c>
      <c r="G20" s="66">
        <v>-0.1203</v>
      </c>
      <c r="H20" s="66">
        <v>-8.7499999999999994E-2</v>
      </c>
      <c r="I20" s="66">
        <v>-8.5999999999999993E-2</v>
      </c>
      <c r="J20" s="66">
        <v>-6.9427529171642438E-2</v>
      </c>
      <c r="K20" s="66">
        <v>-5.5049513505796524E-2</v>
      </c>
      <c r="L20" s="66">
        <v>-6.6645225951063369E-2</v>
      </c>
      <c r="M20" s="66">
        <v>-4.9599999999999998E-2</v>
      </c>
      <c r="N20" s="44"/>
      <c r="P20" s="72"/>
      <c r="R20" s="54"/>
    </row>
    <row r="21" spans="1:19" ht="13.5" x14ac:dyDescent="0.25">
      <c r="A21" s="35"/>
      <c r="B21" s="55"/>
      <c r="C21" s="35"/>
      <c r="D21" s="35"/>
      <c r="E21" s="55"/>
      <c r="F21" s="41"/>
      <c r="G21" s="41"/>
      <c r="I21" s="55"/>
      <c r="J21" s="55"/>
      <c r="K21" s="55"/>
      <c r="L21" s="55"/>
      <c r="M21" s="41"/>
      <c r="N21" s="44"/>
      <c r="P21" s="72"/>
      <c r="R21" s="41"/>
    </row>
    <row r="22" spans="1:19" ht="13.5" x14ac:dyDescent="0.25">
      <c r="A22" s="35"/>
      <c r="B22" s="67"/>
      <c r="C22" s="35"/>
      <c r="D22" s="35"/>
      <c r="E22" s="35"/>
      <c r="F22" s="55"/>
      <c r="G22" s="55"/>
      <c r="I22" s="41"/>
      <c r="J22" s="41"/>
      <c r="K22" s="41"/>
      <c r="L22" s="41"/>
      <c r="M22" s="41"/>
      <c r="N22" s="44"/>
      <c r="R22" s="41"/>
    </row>
    <row r="23" spans="1:19" ht="15" x14ac:dyDescent="0.3">
      <c r="A23" s="39" t="s">
        <v>110</v>
      </c>
      <c r="B23" s="39"/>
      <c r="C23" s="39"/>
      <c r="D23" s="39"/>
      <c r="E23" s="39"/>
      <c r="F23" s="30"/>
      <c r="G23" s="30"/>
      <c r="H23" s="41"/>
      <c r="I23" s="41"/>
      <c r="J23" s="41"/>
      <c r="K23" s="41"/>
      <c r="L23" s="41"/>
      <c r="M23" s="41"/>
      <c r="N23" s="44"/>
      <c r="R23" s="41"/>
    </row>
    <row r="24" spans="1:19" ht="13.5" x14ac:dyDescent="0.25">
      <c r="A24" s="35" t="s">
        <v>1</v>
      </c>
      <c r="B24" s="30">
        <v>462800887.18999994</v>
      </c>
      <c r="C24" s="30">
        <v>430884735.59000003</v>
      </c>
      <c r="D24" s="30">
        <v>427379471.78999996</v>
      </c>
      <c r="E24" s="30">
        <v>423049757.13000005</v>
      </c>
      <c r="F24" s="30">
        <v>411842075.88999999</v>
      </c>
      <c r="G24" s="30">
        <v>443053309.61999995</v>
      </c>
      <c r="H24" s="30">
        <v>417454876.1500001</v>
      </c>
      <c r="I24" s="34">
        <v>423873147.32999992</v>
      </c>
      <c r="J24" s="34">
        <v>464510547.21999991</v>
      </c>
      <c r="K24" s="34">
        <v>457097827.10000008</v>
      </c>
      <c r="L24" s="34">
        <v>459671622.39999998</v>
      </c>
      <c r="M24" s="34">
        <v>428061457.72999996</v>
      </c>
      <c r="N24" s="44"/>
      <c r="O24" s="83">
        <f t="shared" ref="O24:O33" si="1">SUM(B24:N24)</f>
        <v>5249679715.1399994</v>
      </c>
      <c r="P24" s="30">
        <v>52186272241.329971</v>
      </c>
      <c r="Q24" s="13"/>
      <c r="R24" s="30"/>
      <c r="S24" s="13"/>
    </row>
    <row r="25" spans="1:19" ht="13.5" x14ac:dyDescent="0.25">
      <c r="A25" s="35" t="s">
        <v>2</v>
      </c>
      <c r="B25" s="30">
        <v>421619066.99000013</v>
      </c>
      <c r="C25" s="30">
        <v>391563564.52000004</v>
      </c>
      <c r="D25" s="30">
        <v>388027290.33999997</v>
      </c>
      <c r="E25" s="30">
        <v>384053124.44000006</v>
      </c>
      <c r="F25" s="30">
        <v>374814104.44</v>
      </c>
      <c r="G25" s="30">
        <v>402946014.82000005</v>
      </c>
      <c r="H25" s="30">
        <v>379917295.20000011</v>
      </c>
      <c r="I25" s="34">
        <v>385848937.85000002</v>
      </c>
      <c r="J25" s="34">
        <v>422930832.72000003</v>
      </c>
      <c r="K25" s="34">
        <v>415555235.18999994</v>
      </c>
      <c r="L25" s="34">
        <v>418005025.56999999</v>
      </c>
      <c r="M25" s="34">
        <v>389402032.90000004</v>
      </c>
      <c r="N25" s="44"/>
      <c r="O25" s="83">
        <f t="shared" si="1"/>
        <v>4774682524.9800005</v>
      </c>
      <c r="P25" s="30">
        <v>47463219692.799995</v>
      </c>
      <c r="Q25" s="13"/>
      <c r="R25" s="30"/>
      <c r="S25" s="13"/>
    </row>
    <row r="26" spans="1:19" ht="15.75" x14ac:dyDescent="0.25">
      <c r="A26" s="35" t="s">
        <v>90</v>
      </c>
      <c r="B26" s="30">
        <v>7517883.7399999993</v>
      </c>
      <c r="C26" s="30">
        <v>7332766.0800000001</v>
      </c>
      <c r="D26" s="30">
        <v>7539846.5</v>
      </c>
      <c r="E26" s="30">
        <v>7189048.1099999985</v>
      </c>
      <c r="F26" s="30">
        <v>7054800.9899999984</v>
      </c>
      <c r="G26" s="30">
        <v>7615816.9300000016</v>
      </c>
      <c r="H26" s="30">
        <v>7241699.7200000016</v>
      </c>
      <c r="I26" s="34">
        <v>7108246.0499999998</v>
      </c>
      <c r="J26" s="34">
        <v>7203507.8799999999</v>
      </c>
      <c r="K26" s="34">
        <v>7938533.830000001</v>
      </c>
      <c r="L26" s="34">
        <v>7580434.3799999999</v>
      </c>
      <c r="M26" s="34">
        <v>7085101.3699999982</v>
      </c>
      <c r="N26" s="44"/>
      <c r="O26" s="83">
        <f t="shared" si="1"/>
        <v>88407685.579999998</v>
      </c>
      <c r="P26" s="30">
        <v>871450267.08999991</v>
      </c>
      <c r="Q26" s="13"/>
      <c r="R26" s="30"/>
      <c r="S26" s="13"/>
    </row>
    <row r="27" spans="1:19" ht="15.75" x14ac:dyDescent="0.25">
      <c r="A27" s="35" t="s">
        <v>91</v>
      </c>
      <c r="B27" s="30">
        <v>0</v>
      </c>
      <c r="C27" s="30">
        <v>0</v>
      </c>
      <c r="D27" s="30">
        <v>0</v>
      </c>
      <c r="E27" s="30">
        <v>0</v>
      </c>
      <c r="F27" s="30">
        <v>0.01</v>
      </c>
      <c r="G27" s="30">
        <v>0</v>
      </c>
      <c r="H27" s="30">
        <v>0</v>
      </c>
      <c r="I27" s="30">
        <v>0</v>
      </c>
      <c r="J27" s="30">
        <v>0</v>
      </c>
      <c r="K27" s="30">
        <v>0</v>
      </c>
      <c r="L27" s="30">
        <v>0</v>
      </c>
      <c r="M27" s="30">
        <v>0</v>
      </c>
      <c r="N27" s="44"/>
      <c r="O27" s="83">
        <f t="shared" si="1"/>
        <v>0.01</v>
      </c>
      <c r="P27" s="30">
        <v>0.01</v>
      </c>
      <c r="Q27" s="13"/>
      <c r="R27" s="30"/>
      <c r="S27" s="13"/>
    </row>
    <row r="28" spans="1:19" ht="15.75" x14ac:dyDescent="0.25">
      <c r="A28" s="35" t="s">
        <v>92</v>
      </c>
      <c r="B28" s="30">
        <v>0</v>
      </c>
      <c r="C28" s="30">
        <v>0</v>
      </c>
      <c r="D28" s="30">
        <v>0</v>
      </c>
      <c r="E28" s="30">
        <v>0</v>
      </c>
      <c r="F28" s="30">
        <v>0</v>
      </c>
      <c r="G28" s="30">
        <v>0</v>
      </c>
      <c r="H28" s="30">
        <v>0</v>
      </c>
      <c r="I28" s="34">
        <v>0</v>
      </c>
      <c r="J28" s="34">
        <v>0</v>
      </c>
      <c r="K28" s="34">
        <v>0</v>
      </c>
      <c r="L28" s="34">
        <v>0</v>
      </c>
      <c r="M28" s="34">
        <v>0</v>
      </c>
      <c r="N28" s="44"/>
      <c r="O28" s="83">
        <f t="shared" si="1"/>
        <v>0</v>
      </c>
      <c r="P28" s="30">
        <v>462550.78</v>
      </c>
      <c r="Q28" s="13"/>
      <c r="R28" s="30"/>
      <c r="S28" s="13"/>
    </row>
    <row r="29" spans="1:19" ht="13.5" x14ac:dyDescent="0.25">
      <c r="A29" s="35" t="s">
        <v>31</v>
      </c>
      <c r="B29" s="30">
        <v>33663936.459999993</v>
      </c>
      <c r="C29" s="30">
        <v>31988404.989999998</v>
      </c>
      <c r="D29" s="30">
        <v>31812334.949999999</v>
      </c>
      <c r="E29" s="30">
        <v>31807584.580000013</v>
      </c>
      <c r="F29" s="30">
        <v>29973170.459999997</v>
      </c>
      <c r="G29" s="30">
        <v>32491477.870000005</v>
      </c>
      <c r="H29" s="30">
        <v>30295881.23</v>
      </c>
      <c r="I29" s="34">
        <v>30915963.429999996</v>
      </c>
      <c r="J29" s="34">
        <v>34376206.619999997</v>
      </c>
      <c r="K29" s="34">
        <v>33604058.080000006</v>
      </c>
      <c r="L29" s="34">
        <v>34086162.449999988</v>
      </c>
      <c r="M29" s="34">
        <v>31574323.459999997</v>
      </c>
      <c r="N29" s="44"/>
      <c r="O29" s="83">
        <f t="shared" si="1"/>
        <v>386589504.57999992</v>
      </c>
      <c r="P29" s="30">
        <v>3852064832.2199998</v>
      </c>
      <c r="Q29" s="13"/>
      <c r="R29" s="30"/>
      <c r="S29" s="13"/>
    </row>
    <row r="30" spans="1:19" ht="13.5" x14ac:dyDescent="0.25">
      <c r="A30" s="35" t="s">
        <v>85</v>
      </c>
      <c r="B30" s="30">
        <v>11445738.399999997</v>
      </c>
      <c r="C30" s="30">
        <v>10876057.689999998</v>
      </c>
      <c r="D30" s="30">
        <v>10816193.910000002</v>
      </c>
      <c r="E30" s="30">
        <v>10814578.800000001</v>
      </c>
      <c r="F30" s="30">
        <v>10190877.960000001</v>
      </c>
      <c r="G30" s="30">
        <v>11047102.469999997</v>
      </c>
      <c r="H30" s="30">
        <v>10300599.629999999</v>
      </c>
      <c r="I30" s="34">
        <v>10511427.559999997</v>
      </c>
      <c r="J30" s="34">
        <v>11687910.259999998</v>
      </c>
      <c r="K30" s="34">
        <v>11425379.729999999</v>
      </c>
      <c r="L30" s="34">
        <v>11589295.230000002</v>
      </c>
      <c r="M30" s="34">
        <v>10735269.949999999</v>
      </c>
      <c r="N30" s="44"/>
      <c r="O30" s="83">
        <f t="shared" si="1"/>
        <v>131440431.59000002</v>
      </c>
      <c r="P30" s="30">
        <v>1309702043.3223999</v>
      </c>
      <c r="Q30" s="13"/>
      <c r="R30" s="30"/>
      <c r="S30" s="13"/>
    </row>
    <row r="31" spans="1:19" ht="15.75" x14ac:dyDescent="0.25">
      <c r="A31" s="35" t="s">
        <v>93</v>
      </c>
      <c r="B31" s="30">
        <v>1346557.46</v>
      </c>
      <c r="C31" s="30">
        <v>1279536.1900000004</v>
      </c>
      <c r="D31" s="30">
        <v>1272493.3699999999</v>
      </c>
      <c r="E31" s="30">
        <v>1272303.3900000001</v>
      </c>
      <c r="F31" s="30">
        <v>1198926.83</v>
      </c>
      <c r="G31" s="30">
        <v>1299659.0900000001</v>
      </c>
      <c r="H31" s="30">
        <v>1211835.26</v>
      </c>
      <c r="I31" s="34">
        <v>1236638.5499999998</v>
      </c>
      <c r="J31" s="34">
        <v>1375048.2599999998</v>
      </c>
      <c r="K31" s="34">
        <v>1344162.33</v>
      </c>
      <c r="L31" s="34">
        <v>1246325.07</v>
      </c>
      <c r="M31" s="34">
        <v>0</v>
      </c>
      <c r="N31" s="44"/>
      <c r="O31" s="83">
        <f t="shared" si="1"/>
        <v>14083485.800000001</v>
      </c>
      <c r="P31" s="30">
        <v>152702498.92439997</v>
      </c>
      <c r="Q31" s="13"/>
      <c r="R31" s="30"/>
      <c r="S31" s="13"/>
    </row>
    <row r="32" spans="1:19" ht="15.75" x14ac:dyDescent="0.25">
      <c r="A32" s="35" t="s">
        <v>94</v>
      </c>
      <c r="B32" s="30">
        <v>1683196.8299999998</v>
      </c>
      <c r="C32" s="30">
        <v>1599420.23</v>
      </c>
      <c r="D32" s="30">
        <v>1590616.7600000002</v>
      </c>
      <c r="E32" s="30">
        <v>1590379.25</v>
      </c>
      <c r="F32" s="30">
        <v>1498658.52</v>
      </c>
      <c r="G32" s="30">
        <v>1624573.9</v>
      </c>
      <c r="H32" s="30">
        <v>1514794.0600000003</v>
      </c>
      <c r="I32" s="34">
        <v>1545798.21</v>
      </c>
      <c r="J32" s="34">
        <v>1718810.3400000003</v>
      </c>
      <c r="K32" s="34">
        <v>1680202.89</v>
      </c>
      <c r="L32" s="34">
        <v>1704308.15</v>
      </c>
      <c r="M32" s="34">
        <v>1578716.1900000002</v>
      </c>
      <c r="N32" s="44"/>
      <c r="O32" s="83">
        <f t="shared" si="1"/>
        <v>19329475.330000002</v>
      </c>
      <c r="P32" s="30">
        <v>192603242.34799999</v>
      </c>
      <c r="Q32" s="13"/>
      <c r="R32" s="30"/>
      <c r="S32" s="13"/>
    </row>
    <row r="33" spans="1:59" ht="15.75" x14ac:dyDescent="0.25">
      <c r="A33" s="35" t="s">
        <v>95</v>
      </c>
      <c r="B33" s="30">
        <v>3480074.56</v>
      </c>
      <c r="C33" s="30">
        <v>3319743.5900000008</v>
      </c>
      <c r="D33" s="30">
        <v>3311126.31</v>
      </c>
      <c r="E33" s="30">
        <v>3286985.0099999993</v>
      </c>
      <c r="F33" s="30">
        <v>3094546.5</v>
      </c>
      <c r="G33" s="30">
        <v>3352257.5300000003</v>
      </c>
      <c r="H33" s="30">
        <v>3085495.9000000008</v>
      </c>
      <c r="I33" s="34">
        <v>3134310.6699999995</v>
      </c>
      <c r="J33" s="34">
        <v>3525833.0799999996</v>
      </c>
      <c r="K33" s="34">
        <v>3468978.0799999996</v>
      </c>
      <c r="L33" s="34">
        <v>3515912.14</v>
      </c>
      <c r="M33" s="34">
        <v>3254376.38</v>
      </c>
      <c r="N33" s="44"/>
      <c r="O33" s="83">
        <f t="shared" si="1"/>
        <v>39829639.75</v>
      </c>
      <c r="P33" s="30">
        <v>430595424.77320004</v>
      </c>
      <c r="Q33" s="13"/>
      <c r="R33" s="30"/>
      <c r="S33" s="13"/>
    </row>
    <row r="34" spans="1:59" ht="13.5" x14ac:dyDescent="0.25">
      <c r="A34" s="35" t="s">
        <v>89</v>
      </c>
      <c r="B34" s="52">
        <v>309.91250975843269</v>
      </c>
      <c r="C34" s="52">
        <v>294.48745203638236</v>
      </c>
      <c r="D34" s="52">
        <v>302.62875713470316</v>
      </c>
      <c r="E34" s="52">
        <v>292.82280693032857</v>
      </c>
      <c r="F34" s="52">
        <v>285.13290011415518</v>
      </c>
      <c r="G34" s="52">
        <v>299.11877550081016</v>
      </c>
      <c r="H34" s="52">
        <v>280.82945152020761</v>
      </c>
      <c r="I34" s="34">
        <v>317.28205490558287</v>
      </c>
      <c r="J34" s="34">
        <v>319.75487052126351</v>
      </c>
      <c r="K34" s="34">
        <v>324.00197209772136</v>
      </c>
      <c r="L34" s="34">
        <v>321.81581115197412</v>
      </c>
      <c r="M34" s="34">
        <v>308.46349609222341</v>
      </c>
      <c r="N34" s="44"/>
      <c r="P34" s="30"/>
      <c r="R34" s="52"/>
    </row>
    <row r="35" spans="1:59" ht="15.75" x14ac:dyDescent="0.25">
      <c r="A35" s="35" t="s">
        <v>96</v>
      </c>
      <c r="B35" s="53">
        <v>3504</v>
      </c>
      <c r="C35" s="53">
        <v>3504</v>
      </c>
      <c r="D35" s="53">
        <v>3504</v>
      </c>
      <c r="E35" s="53">
        <v>3504</v>
      </c>
      <c r="F35" s="53">
        <v>3504</v>
      </c>
      <c r="G35" s="53">
        <v>3504</v>
      </c>
      <c r="H35" s="53">
        <v>3480</v>
      </c>
      <c r="I35" s="41">
        <v>3480</v>
      </c>
      <c r="J35" s="41">
        <v>3468</v>
      </c>
      <c r="K35" s="41">
        <v>3457.4333333333334</v>
      </c>
      <c r="L35" s="41">
        <v>3416.8387096774195</v>
      </c>
      <c r="M35" s="41">
        <v>3412</v>
      </c>
      <c r="N35" s="44"/>
      <c r="P35" s="72"/>
      <c r="R35" s="53"/>
    </row>
    <row r="36" spans="1:59" ht="15.75" x14ac:dyDescent="0.25">
      <c r="A36" s="35" t="s">
        <v>97</v>
      </c>
      <c r="B36" s="74">
        <v>7.0000000000000001E-3</v>
      </c>
      <c r="C36" s="74">
        <v>-2.8E-3</v>
      </c>
      <c r="D36" s="74">
        <v>6.0499999999999998E-2</v>
      </c>
      <c r="E36" s="74">
        <v>9.7999999999999997E-3</v>
      </c>
      <c r="F36" s="55">
        <v>-9.2999999999999992E-3</v>
      </c>
      <c r="G36" s="74">
        <v>-1.4500000000000001E-2</v>
      </c>
      <c r="H36" s="74">
        <v>-2.0299999999999999E-2</v>
      </c>
      <c r="I36" s="74">
        <v>-6.54E-2</v>
      </c>
      <c r="J36" s="66">
        <v>-6.955423418696296E-3</v>
      </c>
      <c r="K36" s="66">
        <v>-1.3521169099276116E-2</v>
      </c>
      <c r="L36" s="66">
        <v>-1.3166436201914846E-2</v>
      </c>
      <c r="M36" s="66">
        <v>2.24E-2</v>
      </c>
      <c r="N36" s="44"/>
      <c r="P36" s="72"/>
      <c r="R36" s="54"/>
    </row>
    <row r="37" spans="1:59" ht="13.5" x14ac:dyDescent="0.25">
      <c r="A37" s="35"/>
      <c r="B37" s="58"/>
      <c r="C37" s="35"/>
      <c r="D37" s="30"/>
      <c r="E37" s="35"/>
      <c r="F37" s="41"/>
      <c r="G37" s="41"/>
      <c r="H37" s="41"/>
      <c r="I37" s="41"/>
      <c r="J37" s="41"/>
      <c r="K37" s="41"/>
      <c r="L37" s="41"/>
      <c r="M37" s="41"/>
      <c r="N37" s="44"/>
      <c r="P37" s="72"/>
      <c r="R37" s="41"/>
    </row>
    <row r="38" spans="1:59" ht="13.5" x14ac:dyDescent="0.25">
      <c r="A38" s="35"/>
      <c r="B38" s="35"/>
      <c r="C38" s="35"/>
      <c r="D38" s="30"/>
      <c r="E38" s="35"/>
      <c r="F38" s="41"/>
      <c r="G38" s="41"/>
      <c r="H38" s="44"/>
      <c r="I38" s="41"/>
      <c r="J38" s="41"/>
      <c r="K38" s="41"/>
      <c r="L38" s="41"/>
      <c r="M38" s="41"/>
      <c r="N38" s="44"/>
      <c r="R38" s="41"/>
    </row>
    <row r="39" spans="1:59" s="45" customFormat="1" ht="15" x14ac:dyDescent="0.3">
      <c r="A39" s="43" t="s">
        <v>116</v>
      </c>
      <c r="B39" s="43"/>
      <c r="C39" s="43"/>
      <c r="D39" s="30"/>
      <c r="E39" s="43"/>
      <c r="F39" s="41"/>
      <c r="G39" s="41"/>
      <c r="H39" s="30"/>
      <c r="I39" s="30"/>
      <c r="J39" s="30"/>
      <c r="K39" s="30"/>
      <c r="L39" s="30"/>
      <c r="M39" s="30"/>
      <c r="N39" s="44"/>
      <c r="O39" s="33"/>
      <c r="P39" s="46"/>
      <c r="Q39"/>
      <c r="R39" s="30"/>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s="46" customFormat="1" ht="13.5" x14ac:dyDescent="0.25">
      <c r="A40" s="35" t="s">
        <v>1</v>
      </c>
      <c r="B40" s="30">
        <v>237276209.36000001</v>
      </c>
      <c r="C40" s="30">
        <v>215822448.91000003</v>
      </c>
      <c r="D40" s="30">
        <v>216238896.84999999</v>
      </c>
      <c r="E40" s="30">
        <v>218725842.70999998</v>
      </c>
      <c r="F40" s="30">
        <v>197206434.60000005</v>
      </c>
      <c r="G40" s="30">
        <v>210958575.64999998</v>
      </c>
      <c r="H40" s="30">
        <v>204993328.82999998</v>
      </c>
      <c r="I40" s="34">
        <v>211011510.89000002</v>
      </c>
      <c r="J40" s="34">
        <v>234138928.50999999</v>
      </c>
      <c r="K40" s="34">
        <v>227895175.34999999</v>
      </c>
      <c r="L40" s="34">
        <v>218955310.06999999</v>
      </c>
      <c r="M40" s="30">
        <v>204699849.03999999</v>
      </c>
      <c r="N40" s="44"/>
      <c r="O40" s="83">
        <f t="shared" ref="O40:O49" si="2">SUM(B40:N40)</f>
        <v>2597922510.77</v>
      </c>
      <c r="P40" s="89">
        <v>33787984970.370007</v>
      </c>
      <c r="Q40" s="13"/>
      <c r="R40" s="30"/>
      <c r="S40" s="13"/>
    </row>
    <row r="41" spans="1:59" ht="13.5" x14ac:dyDescent="0.25">
      <c r="A41" s="35" t="s">
        <v>2</v>
      </c>
      <c r="B41" s="30">
        <v>213626761.30000004</v>
      </c>
      <c r="C41" s="30">
        <v>194373753.20000002</v>
      </c>
      <c r="D41" s="30">
        <v>194471286.48000005</v>
      </c>
      <c r="E41" s="30">
        <v>196649801.39999998</v>
      </c>
      <c r="F41" s="30">
        <v>177734684</v>
      </c>
      <c r="G41" s="30">
        <v>190449854.84999996</v>
      </c>
      <c r="H41" s="30">
        <v>185029565.77999997</v>
      </c>
      <c r="I41" s="34">
        <v>190174836.45999998</v>
      </c>
      <c r="J41" s="34">
        <v>211026354.15000004</v>
      </c>
      <c r="K41" s="34">
        <v>204973993.34999999</v>
      </c>
      <c r="L41" s="34">
        <v>197223019.66999999</v>
      </c>
      <c r="M41" s="30">
        <v>184270198.70000002</v>
      </c>
      <c r="N41" s="44"/>
      <c r="O41" s="83">
        <f t="shared" si="2"/>
        <v>2340004109.3399997</v>
      </c>
      <c r="P41" s="30">
        <v>30460204183.629986</v>
      </c>
      <c r="Q41" s="13"/>
      <c r="R41" s="30"/>
      <c r="S41" s="13"/>
    </row>
    <row r="42" spans="1:59" ht="15.75" x14ac:dyDescent="0.25">
      <c r="A42" s="35" t="s">
        <v>90</v>
      </c>
      <c r="B42" s="30">
        <v>5551019.4000000004</v>
      </c>
      <c r="C42" s="30">
        <v>5182713.6999999993</v>
      </c>
      <c r="D42" s="30">
        <v>5185129.12</v>
      </c>
      <c r="E42" s="30">
        <v>5218110.78</v>
      </c>
      <c r="F42" s="30">
        <v>4492353.9500000011</v>
      </c>
      <c r="G42" s="30">
        <v>4620700.78</v>
      </c>
      <c r="H42" s="30">
        <v>4668902.62</v>
      </c>
      <c r="I42" s="34">
        <v>4476902.8999999994</v>
      </c>
      <c r="J42" s="34">
        <v>4503665.5</v>
      </c>
      <c r="K42" s="34">
        <v>4737859.5</v>
      </c>
      <c r="L42" s="34">
        <v>4545947</v>
      </c>
      <c r="M42" s="30">
        <v>4363087.3000000007</v>
      </c>
      <c r="N42" s="44"/>
      <c r="O42" s="83">
        <f t="shared" si="2"/>
        <v>57546392.549999997</v>
      </c>
      <c r="P42" s="30">
        <v>596740360.41000021</v>
      </c>
      <c r="Q42" s="13"/>
      <c r="R42" s="30"/>
      <c r="S42" s="13"/>
    </row>
    <row r="43" spans="1:59" ht="15.75" x14ac:dyDescent="0.25">
      <c r="A43" s="35" t="s">
        <v>91</v>
      </c>
      <c r="B43" s="30">
        <v>0</v>
      </c>
      <c r="C43" s="30">
        <v>0</v>
      </c>
      <c r="D43" s="30">
        <v>0</v>
      </c>
      <c r="E43" s="30">
        <v>0</v>
      </c>
      <c r="F43" s="30">
        <v>0</v>
      </c>
      <c r="G43" s="30">
        <v>0</v>
      </c>
      <c r="H43" s="30">
        <v>0</v>
      </c>
      <c r="I43" s="30">
        <v>0</v>
      </c>
      <c r="J43" s="30">
        <v>0</v>
      </c>
      <c r="K43" s="30">
        <v>0</v>
      </c>
      <c r="L43" s="30">
        <v>0</v>
      </c>
      <c r="M43" s="30">
        <v>0</v>
      </c>
      <c r="N43" s="44"/>
      <c r="O43" s="83">
        <f t="shared" si="2"/>
        <v>0</v>
      </c>
      <c r="P43" s="30">
        <v>0</v>
      </c>
      <c r="Q43" s="13"/>
      <c r="R43" s="30"/>
      <c r="S43" s="13"/>
    </row>
    <row r="44" spans="1:59" ht="15.75" x14ac:dyDescent="0.25">
      <c r="A44" s="35" t="s">
        <v>92</v>
      </c>
      <c r="B44" s="30">
        <v>0</v>
      </c>
      <c r="C44" s="30">
        <v>0</v>
      </c>
      <c r="D44" s="30">
        <v>0</v>
      </c>
      <c r="E44" s="30">
        <v>0</v>
      </c>
      <c r="F44" s="30">
        <v>0</v>
      </c>
      <c r="G44" s="30">
        <v>0</v>
      </c>
      <c r="H44" s="30">
        <v>0</v>
      </c>
      <c r="I44" s="34">
        <v>0</v>
      </c>
      <c r="J44" s="34">
        <v>0</v>
      </c>
      <c r="K44" s="34">
        <v>0</v>
      </c>
      <c r="L44" s="34">
        <v>0</v>
      </c>
      <c r="M44" s="30">
        <v>0</v>
      </c>
      <c r="N44" s="44"/>
      <c r="O44" s="83">
        <f t="shared" si="2"/>
        <v>0</v>
      </c>
      <c r="P44" s="30">
        <v>2347643.11</v>
      </c>
      <c r="Q44" s="13"/>
      <c r="R44" s="30"/>
      <c r="S44" s="13"/>
    </row>
    <row r="45" spans="1:59" ht="13.5" x14ac:dyDescent="0.25">
      <c r="A45" s="35" t="s">
        <v>31</v>
      </c>
      <c r="B45" s="30">
        <v>18098428.660000004</v>
      </c>
      <c r="C45" s="30">
        <v>16265982.01</v>
      </c>
      <c r="D45" s="30">
        <v>16582481.250000002</v>
      </c>
      <c r="E45" s="30">
        <v>16857930.530000001</v>
      </c>
      <c r="F45" s="30">
        <v>14979396.649999999</v>
      </c>
      <c r="G45" s="30">
        <v>15888020.020000001</v>
      </c>
      <c r="H45" s="30">
        <v>15294860.430000002</v>
      </c>
      <c r="I45" s="34">
        <v>16359771.529999996</v>
      </c>
      <c r="J45" s="34">
        <v>18608908.860000003</v>
      </c>
      <c r="K45" s="34">
        <v>18183322.500000004</v>
      </c>
      <c r="L45" s="34">
        <v>17186343.399999999</v>
      </c>
      <c r="M45" s="34">
        <v>16066563.040000001</v>
      </c>
      <c r="N45" s="44"/>
      <c r="O45" s="83">
        <f t="shared" si="2"/>
        <v>200372008.88</v>
      </c>
      <c r="P45" s="30">
        <v>2733388069.440001</v>
      </c>
      <c r="Q45" s="13"/>
      <c r="R45" s="30"/>
      <c r="S45" s="13"/>
    </row>
    <row r="46" spans="1:59" ht="13.5" x14ac:dyDescent="0.25">
      <c r="A46" s="35" t="s">
        <v>85</v>
      </c>
      <c r="B46" s="30">
        <v>6153465.7599999998</v>
      </c>
      <c r="C46" s="30">
        <v>5530433.8800000008</v>
      </c>
      <c r="D46" s="30">
        <v>5638043.6099999994</v>
      </c>
      <c r="E46" s="30">
        <v>5731696.3600000003</v>
      </c>
      <c r="F46" s="30">
        <v>5092994.88</v>
      </c>
      <c r="G46" s="30">
        <v>5401926.8199999994</v>
      </c>
      <c r="H46" s="30">
        <v>5200252.5600000005</v>
      </c>
      <c r="I46" s="34">
        <v>5562322.3399999999</v>
      </c>
      <c r="J46" s="34">
        <v>6327029.0200000005</v>
      </c>
      <c r="K46" s="34">
        <v>6182329.6600000001</v>
      </c>
      <c r="L46" s="34">
        <v>5843356.7600000016</v>
      </c>
      <c r="M46" s="30">
        <v>5462631.4399999995</v>
      </c>
      <c r="N46" s="44"/>
      <c r="O46" s="83">
        <f t="shared" si="2"/>
        <v>68126483.090000004</v>
      </c>
      <c r="P46" s="30">
        <v>929351943.76159966</v>
      </c>
      <c r="Q46" s="13"/>
      <c r="R46" s="30"/>
      <c r="S46" s="13"/>
    </row>
    <row r="47" spans="1:59" ht="15.75" x14ac:dyDescent="0.25">
      <c r="A47" s="35" t="s">
        <v>93</v>
      </c>
      <c r="B47" s="30">
        <v>723937.1599999998</v>
      </c>
      <c r="C47" s="30">
        <v>650639.31000000017</v>
      </c>
      <c r="D47" s="30">
        <v>663299.28</v>
      </c>
      <c r="E47" s="30">
        <v>674317.23</v>
      </c>
      <c r="F47" s="30">
        <v>599175.85999999987</v>
      </c>
      <c r="G47" s="30">
        <v>635520.79</v>
      </c>
      <c r="H47" s="30">
        <v>611794.40000000014</v>
      </c>
      <c r="I47" s="34">
        <v>654390.86</v>
      </c>
      <c r="J47" s="34">
        <v>744356.35999999987</v>
      </c>
      <c r="K47" s="34">
        <v>727332.93</v>
      </c>
      <c r="L47" s="34">
        <v>631856.02999999991</v>
      </c>
      <c r="M47" s="30">
        <v>0</v>
      </c>
      <c r="N47" s="44"/>
      <c r="O47" s="83">
        <f t="shared" si="2"/>
        <v>7316620.21</v>
      </c>
      <c r="P47" s="30">
        <v>108637262.76959999</v>
      </c>
      <c r="Q47" s="13"/>
      <c r="R47" s="30"/>
      <c r="S47" s="13"/>
    </row>
    <row r="48" spans="1:59" ht="15.75" x14ac:dyDescent="0.25">
      <c r="A48" s="35" t="s">
        <v>94</v>
      </c>
      <c r="B48" s="30">
        <v>904921.41999999969</v>
      </c>
      <c r="C48" s="30">
        <v>813299.07</v>
      </c>
      <c r="D48" s="30">
        <v>829124.05</v>
      </c>
      <c r="E48" s="30">
        <v>842896.52</v>
      </c>
      <c r="F48" s="30">
        <v>748969.83000000007</v>
      </c>
      <c r="G48" s="30">
        <v>794401.01000000013</v>
      </c>
      <c r="H48" s="30">
        <v>764743.02</v>
      </c>
      <c r="I48" s="34">
        <v>817988.60999999987</v>
      </c>
      <c r="J48" s="34">
        <v>930445.45000000007</v>
      </c>
      <c r="K48" s="34">
        <v>909166.13000000012</v>
      </c>
      <c r="L48" s="34">
        <v>859317.16000000015</v>
      </c>
      <c r="M48" s="30">
        <v>803328.17000000039</v>
      </c>
      <c r="N48" s="44"/>
      <c r="O48" s="83">
        <f t="shared" si="2"/>
        <v>10018600.439999999</v>
      </c>
      <c r="P48" s="30">
        <v>136669403.83700001</v>
      </c>
      <c r="Q48" s="13"/>
      <c r="R48" s="30"/>
      <c r="S48" s="13"/>
    </row>
    <row r="49" spans="1:21" ht="15.75" x14ac:dyDescent="0.25">
      <c r="A49" s="35" t="s">
        <v>95</v>
      </c>
      <c r="B49" s="30">
        <v>1868117.6099999999</v>
      </c>
      <c r="C49" s="30">
        <v>1687428.7999999998</v>
      </c>
      <c r="D49" s="30">
        <v>1724371.2100000002</v>
      </c>
      <c r="E49" s="30">
        <v>1743392.01</v>
      </c>
      <c r="F49" s="52">
        <v>1548943.5299999998</v>
      </c>
      <c r="G49" s="30">
        <v>1636150.06</v>
      </c>
      <c r="H49" s="30">
        <v>1557679.7999999998</v>
      </c>
      <c r="I49" s="34">
        <v>1657169.0999999999</v>
      </c>
      <c r="J49" s="34">
        <v>1906293.5600000003</v>
      </c>
      <c r="K49" s="34">
        <v>1877193.9199999997</v>
      </c>
      <c r="L49" s="34">
        <v>1772771.1599999997</v>
      </c>
      <c r="M49" s="30">
        <v>1656075.25</v>
      </c>
      <c r="N49" s="44"/>
      <c r="O49" s="83">
        <f t="shared" si="2"/>
        <v>20635586.009999998</v>
      </c>
      <c r="P49" s="30">
        <v>309118055.19900006</v>
      </c>
      <c r="Q49" s="13"/>
      <c r="R49" s="30"/>
      <c r="S49" s="13"/>
    </row>
    <row r="50" spans="1:21" ht="13.5" x14ac:dyDescent="0.25">
      <c r="A50" s="35" t="s">
        <v>89</v>
      </c>
      <c r="B50" s="52">
        <v>208.50724262672816</v>
      </c>
      <c r="C50" s="52">
        <v>187.39610610599078</v>
      </c>
      <c r="D50" s="52">
        <v>203.21668198529414</v>
      </c>
      <c r="E50" s="52">
        <v>199.92801861954462</v>
      </c>
      <c r="F50" s="53">
        <v>193.60729804833912</v>
      </c>
      <c r="G50" s="52">
        <v>208.50967243234734</v>
      </c>
      <c r="H50" s="52">
        <v>201.54517749841872</v>
      </c>
      <c r="I50" s="34">
        <v>238.67547166783373</v>
      </c>
      <c r="J50" s="34">
        <v>242.84103954064992</v>
      </c>
      <c r="K50" s="34">
        <v>247.49212084166624</v>
      </c>
      <c r="L50" s="34">
        <v>226.28496905859112</v>
      </c>
      <c r="M50" s="30">
        <v>218.5926944217687</v>
      </c>
      <c r="N50" s="44"/>
      <c r="P50" s="30"/>
      <c r="R50" s="52"/>
    </row>
    <row r="51" spans="1:21" ht="15.75" x14ac:dyDescent="0.25">
      <c r="A51" s="35" t="s">
        <v>96</v>
      </c>
      <c r="B51" s="53">
        <v>2800</v>
      </c>
      <c r="C51" s="53">
        <v>2800</v>
      </c>
      <c r="D51" s="53">
        <v>2720</v>
      </c>
      <c r="E51" s="53">
        <v>2720</v>
      </c>
      <c r="F51" s="53">
        <v>2579</v>
      </c>
      <c r="G51" s="53">
        <v>2458</v>
      </c>
      <c r="H51" s="53">
        <v>2448</v>
      </c>
      <c r="I51" s="41">
        <v>2448</v>
      </c>
      <c r="J51" s="41">
        <v>2471.9354838709678</v>
      </c>
      <c r="K51" s="41">
        <v>2448.8333333333335</v>
      </c>
      <c r="L51" s="41">
        <v>2450</v>
      </c>
      <c r="M51" s="41">
        <v>2450</v>
      </c>
      <c r="N51" s="44"/>
      <c r="P51" s="72"/>
      <c r="R51" s="53"/>
    </row>
    <row r="52" spans="1:21" ht="15.75" x14ac:dyDescent="0.25">
      <c r="A52" s="35" t="s">
        <v>97</v>
      </c>
      <c r="B52" s="75">
        <v>-2.3E-2</v>
      </c>
      <c r="C52" s="75">
        <v>-8.9899999999999994E-2</v>
      </c>
      <c r="D52" s="75">
        <v>1.4200000000000001E-2</v>
      </c>
      <c r="E52" s="75">
        <v>-9.2399999999999996E-2</v>
      </c>
      <c r="F52" s="55">
        <v>-0.1176</v>
      </c>
      <c r="G52" s="75">
        <v>-0.14710000000000001</v>
      </c>
      <c r="H52" s="75">
        <v>-0.1077</v>
      </c>
      <c r="I52" s="75">
        <v>-0.108</v>
      </c>
      <c r="J52" s="66">
        <v>-2.9786956376317463E-2</v>
      </c>
      <c r="K52" s="66">
        <v>-3.310363960135327E-2</v>
      </c>
      <c r="L52" s="66">
        <v>-5.6928950887460972E-2</v>
      </c>
      <c r="M52" s="66">
        <v>-2.5100000000000001E-2</v>
      </c>
      <c r="N52" s="77"/>
      <c r="P52" s="72"/>
      <c r="R52" s="54"/>
    </row>
    <row r="53" spans="1:21" ht="13.5" x14ac:dyDescent="0.25">
      <c r="A53" s="37"/>
      <c r="B53" s="37"/>
      <c r="C53" s="37"/>
      <c r="D53" s="30"/>
      <c r="E53" s="37"/>
      <c r="F53" s="59"/>
      <c r="G53" s="59"/>
      <c r="H53" s="36"/>
      <c r="I53" s="36"/>
      <c r="J53" s="36"/>
      <c r="K53" s="36"/>
      <c r="L53" s="36"/>
      <c r="M53" s="59"/>
      <c r="N53" s="77"/>
      <c r="P53" s="72"/>
      <c r="R53" s="36"/>
    </row>
    <row r="54" spans="1:21" ht="13.5" x14ac:dyDescent="0.25">
      <c r="A54" s="35"/>
      <c r="B54" s="35"/>
      <c r="C54" s="35"/>
      <c r="D54" s="30"/>
      <c r="E54" s="35"/>
      <c r="F54" s="41"/>
      <c r="G54" s="41"/>
      <c r="H54" s="41"/>
      <c r="I54" s="41"/>
      <c r="J54" s="41"/>
      <c r="K54" s="41"/>
      <c r="L54" s="41"/>
      <c r="M54" s="41"/>
      <c r="N54" s="44"/>
      <c r="R54" s="59"/>
    </row>
    <row r="55" spans="1:21" ht="15" x14ac:dyDescent="0.3">
      <c r="A55" s="43" t="s">
        <v>50</v>
      </c>
      <c r="B55" s="43"/>
      <c r="C55" s="43"/>
      <c r="D55" s="30"/>
      <c r="E55" s="30"/>
      <c r="F55" s="41"/>
      <c r="G55" s="41"/>
      <c r="I55" s="34"/>
      <c r="J55" s="34"/>
      <c r="K55" s="34"/>
      <c r="L55" s="34"/>
      <c r="M55" s="59"/>
      <c r="N55" s="44"/>
      <c r="R55" s="34"/>
    </row>
    <row r="56" spans="1:21" ht="13.5" x14ac:dyDescent="0.25">
      <c r="A56" s="35" t="s">
        <v>1</v>
      </c>
      <c r="B56" s="30">
        <v>137967445.33000001</v>
      </c>
      <c r="C56" s="30">
        <v>121047130.64999998</v>
      </c>
      <c r="D56" s="30">
        <v>113823666.21999998</v>
      </c>
      <c r="E56" s="30">
        <v>107786102.97</v>
      </c>
      <c r="F56" s="30">
        <v>98665296.739999995</v>
      </c>
      <c r="G56" s="30">
        <v>84302866.839999989</v>
      </c>
      <c r="H56" s="30">
        <v>83400518.949999988</v>
      </c>
      <c r="I56" s="34">
        <v>95474688.469999999</v>
      </c>
      <c r="J56" s="34">
        <v>103382415.55999999</v>
      </c>
      <c r="K56" s="34">
        <v>107993333.84999999</v>
      </c>
      <c r="L56" s="34">
        <v>109263754.69</v>
      </c>
      <c r="M56" s="34">
        <v>106118477.21000001</v>
      </c>
      <c r="N56" s="44"/>
      <c r="O56" s="83">
        <f t="shared" ref="O56:O65" si="3">SUM(B56:N56)</f>
        <v>1269225697.48</v>
      </c>
      <c r="P56" s="30">
        <v>18827869217.310005</v>
      </c>
      <c r="Q56" s="13"/>
      <c r="R56" s="30"/>
      <c r="S56" s="30"/>
      <c r="T56" s="30"/>
      <c r="U56" s="13"/>
    </row>
    <row r="57" spans="1:21" ht="13.5" x14ac:dyDescent="0.25">
      <c r="A57" s="35" t="s">
        <v>2</v>
      </c>
      <c r="B57" s="30">
        <v>123606102.82000002</v>
      </c>
      <c r="C57" s="30">
        <v>108362038.53</v>
      </c>
      <c r="D57" s="30">
        <v>102018454.31999996</v>
      </c>
      <c r="E57" s="30">
        <v>96543207.300000027</v>
      </c>
      <c r="F57" s="30">
        <v>88259060.429999992</v>
      </c>
      <c r="G57" s="30">
        <v>75560373.669999987</v>
      </c>
      <c r="H57" s="30">
        <v>74472306.320000008</v>
      </c>
      <c r="I57" s="34">
        <v>85111216.830000013</v>
      </c>
      <c r="J57" s="34">
        <v>92349505.600000024</v>
      </c>
      <c r="K57" s="34">
        <v>96515358.610000014</v>
      </c>
      <c r="L57" s="34">
        <v>97554821.590000018</v>
      </c>
      <c r="M57" s="34">
        <v>94818759.430000007</v>
      </c>
      <c r="N57" s="44"/>
      <c r="O57" s="83">
        <f t="shared" si="3"/>
        <v>1135171205.45</v>
      </c>
      <c r="P57" s="30">
        <v>17003394372.830002</v>
      </c>
      <c r="Q57" s="13"/>
      <c r="R57" s="30"/>
      <c r="S57" s="30"/>
      <c r="T57" s="30"/>
      <c r="U57" s="13"/>
    </row>
    <row r="58" spans="1:21" ht="15.75" x14ac:dyDescent="0.25">
      <c r="A58" s="35" t="s">
        <v>90</v>
      </c>
      <c r="B58" s="30">
        <v>2879362.89</v>
      </c>
      <c r="C58" s="30">
        <v>2468008.85</v>
      </c>
      <c r="D58" s="30">
        <v>1931102.1</v>
      </c>
      <c r="E58" s="30">
        <v>1836934.8500000003</v>
      </c>
      <c r="F58" s="30">
        <v>1609986.18</v>
      </c>
      <c r="G58" s="30">
        <v>1256800.5399999998</v>
      </c>
      <c r="H58" s="30">
        <v>1276166.9600000002</v>
      </c>
      <c r="I58" s="34">
        <v>1365872.5</v>
      </c>
      <c r="J58" s="34">
        <v>1540045.6999999997</v>
      </c>
      <c r="K58" s="34">
        <v>1942323.0000000002</v>
      </c>
      <c r="L58" s="34">
        <v>2010371.15</v>
      </c>
      <c r="M58" s="34">
        <v>1936114.0499999998</v>
      </c>
      <c r="N58" s="44"/>
      <c r="O58" s="83">
        <f t="shared" si="3"/>
        <v>22053088.77</v>
      </c>
      <c r="P58" s="30">
        <v>324173279.19999999</v>
      </c>
      <c r="Q58" s="13"/>
      <c r="R58" s="30"/>
      <c r="S58" s="30"/>
      <c r="T58" s="30"/>
      <c r="U58" s="13"/>
    </row>
    <row r="59" spans="1:21" ht="15.75" x14ac:dyDescent="0.25">
      <c r="A59" s="35" t="s">
        <v>91</v>
      </c>
      <c r="B59" s="30">
        <v>0</v>
      </c>
      <c r="C59" s="30">
        <v>0</v>
      </c>
      <c r="D59" s="30">
        <v>0</v>
      </c>
      <c r="E59" s="30">
        <v>0</v>
      </c>
      <c r="F59" s="30">
        <v>0</v>
      </c>
      <c r="G59" s="30">
        <v>0</v>
      </c>
      <c r="H59" s="30">
        <v>0</v>
      </c>
      <c r="I59" s="34">
        <v>0</v>
      </c>
      <c r="J59" s="34">
        <v>0</v>
      </c>
      <c r="K59" s="34">
        <v>0</v>
      </c>
      <c r="L59" s="34">
        <v>0</v>
      </c>
      <c r="M59" s="34">
        <v>0</v>
      </c>
      <c r="N59" s="44"/>
      <c r="O59" s="83">
        <f t="shared" si="3"/>
        <v>0</v>
      </c>
      <c r="P59" s="30">
        <v>0</v>
      </c>
      <c r="Q59" s="13"/>
      <c r="R59" s="30"/>
      <c r="S59" s="30"/>
      <c r="T59" s="30"/>
      <c r="U59" s="13"/>
    </row>
    <row r="60" spans="1:21" ht="15.75" x14ac:dyDescent="0.25">
      <c r="A60" s="35" t="s">
        <v>92</v>
      </c>
      <c r="B60" s="30">
        <v>0</v>
      </c>
      <c r="C60" s="30">
        <v>0</v>
      </c>
      <c r="D60" s="30">
        <v>0</v>
      </c>
      <c r="E60" s="30">
        <v>0</v>
      </c>
      <c r="F60" s="30">
        <v>0</v>
      </c>
      <c r="G60" s="30">
        <v>0</v>
      </c>
      <c r="H60" s="30">
        <v>0</v>
      </c>
      <c r="I60" s="34">
        <v>0</v>
      </c>
      <c r="J60" s="34">
        <v>0</v>
      </c>
      <c r="K60" s="34">
        <v>0</v>
      </c>
      <c r="L60" s="34">
        <v>0</v>
      </c>
      <c r="M60" s="34">
        <v>0</v>
      </c>
      <c r="N60" s="44"/>
      <c r="O60" s="83">
        <f t="shared" si="3"/>
        <v>0</v>
      </c>
      <c r="P60" s="30">
        <v>324383.02</v>
      </c>
      <c r="Q60" s="13"/>
      <c r="R60" s="30"/>
      <c r="S60" s="30"/>
      <c r="T60" s="30"/>
      <c r="U60" s="13"/>
    </row>
    <row r="61" spans="1:21" ht="13.5" x14ac:dyDescent="0.25">
      <c r="A61" s="35" t="s">
        <v>31</v>
      </c>
      <c r="B61" s="30">
        <v>11481979.619999999</v>
      </c>
      <c r="C61" s="30">
        <v>10217083.270000003</v>
      </c>
      <c r="D61" s="30">
        <v>9874109.8000000007</v>
      </c>
      <c r="E61" s="30">
        <v>9405960.820000004</v>
      </c>
      <c r="F61" s="30">
        <v>8796250.129999999</v>
      </c>
      <c r="G61" s="30">
        <v>7485692.629999999</v>
      </c>
      <c r="H61" s="30">
        <v>7652045.6700000018</v>
      </c>
      <c r="I61" s="34">
        <v>8997599.1400000006</v>
      </c>
      <c r="J61" s="34">
        <v>9492864.2599999979</v>
      </c>
      <c r="K61" s="34">
        <v>9535652.2400000002</v>
      </c>
      <c r="L61" s="34">
        <v>9698561.9499999993</v>
      </c>
      <c r="M61" s="34">
        <v>9363603.7299999967</v>
      </c>
      <c r="N61" s="44"/>
      <c r="O61" s="83">
        <f t="shared" si="3"/>
        <v>112001403.25999999</v>
      </c>
      <c r="P61" s="30">
        <v>1500625948.2999995</v>
      </c>
      <c r="Q61" s="13"/>
      <c r="R61" s="30"/>
      <c r="S61" s="30"/>
      <c r="T61" s="30"/>
      <c r="U61" s="13"/>
    </row>
    <row r="62" spans="1:21" ht="13.5" x14ac:dyDescent="0.25">
      <c r="A62" s="35" t="s">
        <v>85</v>
      </c>
      <c r="B62" s="30">
        <v>3903873.0899999994</v>
      </c>
      <c r="C62" s="30">
        <v>3473808.2900000005</v>
      </c>
      <c r="D62" s="30">
        <v>3357197.3200000003</v>
      </c>
      <c r="E62" s="30">
        <v>3198026.6499999994</v>
      </c>
      <c r="F62" s="30">
        <v>2990725.0399999996</v>
      </c>
      <c r="G62" s="30">
        <v>2545135.5100000002</v>
      </c>
      <c r="H62" s="30">
        <v>2601695.52</v>
      </c>
      <c r="I62" s="34">
        <v>3059183.6999999997</v>
      </c>
      <c r="J62" s="34">
        <v>3227573.84</v>
      </c>
      <c r="K62" s="34">
        <v>3242121.7899999991</v>
      </c>
      <c r="L62" s="34">
        <v>3297511.08</v>
      </c>
      <c r="M62" s="34">
        <v>3183625.3</v>
      </c>
      <c r="N62" s="44"/>
      <c r="O62" s="83">
        <f t="shared" si="3"/>
        <v>38080477.129999995</v>
      </c>
      <c r="P62" s="30">
        <v>510212823.00700003</v>
      </c>
      <c r="Q62" s="13"/>
      <c r="R62" s="30"/>
      <c r="S62" s="30"/>
      <c r="T62" s="30"/>
      <c r="U62" s="13"/>
    </row>
    <row r="63" spans="1:21" ht="15.75" x14ac:dyDescent="0.25">
      <c r="A63" s="35" t="s">
        <v>93</v>
      </c>
      <c r="B63" s="30">
        <v>459279.19</v>
      </c>
      <c r="C63" s="30">
        <v>408683.34</v>
      </c>
      <c r="D63" s="30">
        <v>394964.40000000008</v>
      </c>
      <c r="E63" s="30">
        <v>376238.47</v>
      </c>
      <c r="F63" s="30">
        <v>351849.98000000004</v>
      </c>
      <c r="G63" s="30">
        <v>299427.7</v>
      </c>
      <c r="H63" s="30">
        <v>306081.82999999996</v>
      </c>
      <c r="I63" s="34">
        <v>359903.96</v>
      </c>
      <c r="J63" s="34">
        <v>379714.56999999989</v>
      </c>
      <c r="K63" s="34">
        <v>381426.09</v>
      </c>
      <c r="L63" s="34">
        <v>358612.82</v>
      </c>
      <c r="M63" s="34">
        <v>0</v>
      </c>
      <c r="N63" s="44"/>
      <c r="O63" s="83">
        <f t="shared" si="3"/>
        <v>4076182.3499999996</v>
      </c>
      <c r="P63" s="30">
        <v>59621164.281999983</v>
      </c>
      <c r="Q63" s="13"/>
      <c r="R63" s="30"/>
      <c r="S63" s="30"/>
      <c r="T63" s="30"/>
      <c r="U63" s="13"/>
    </row>
    <row r="64" spans="1:21" ht="15.75" x14ac:dyDescent="0.25">
      <c r="A64" s="35" t="s">
        <v>94</v>
      </c>
      <c r="B64" s="30">
        <v>574099.00000000012</v>
      </c>
      <c r="C64" s="30">
        <v>510854.16000000015</v>
      </c>
      <c r="D64" s="30">
        <v>493705.53</v>
      </c>
      <c r="E64" s="30">
        <v>470298.03999999992</v>
      </c>
      <c r="F64" s="30">
        <v>439812.49000000011</v>
      </c>
      <c r="G64" s="30">
        <v>374284.61</v>
      </c>
      <c r="H64" s="30">
        <v>382602.29</v>
      </c>
      <c r="I64" s="34">
        <v>449879.97000000009</v>
      </c>
      <c r="J64" s="34">
        <v>474643.22000000009</v>
      </c>
      <c r="K64" s="34">
        <v>476782.60000000003</v>
      </c>
      <c r="L64" s="34">
        <v>484928.09999999992</v>
      </c>
      <c r="M64" s="34">
        <v>468180.2</v>
      </c>
      <c r="N64" s="44"/>
      <c r="O64" s="83">
        <f t="shared" si="3"/>
        <v>5600070.21</v>
      </c>
      <c r="P64" s="30">
        <v>75031298.167499989</v>
      </c>
      <c r="Q64" s="13"/>
      <c r="R64" s="30"/>
      <c r="S64" s="30"/>
      <c r="T64" s="30"/>
      <c r="U64" s="13"/>
    </row>
    <row r="65" spans="1:21" ht="15.75" x14ac:dyDescent="0.25">
      <c r="A65" s="35" t="s">
        <v>95</v>
      </c>
      <c r="B65" s="30">
        <v>1187560.8299999996</v>
      </c>
      <c r="C65" s="30">
        <v>1060323.3400000003</v>
      </c>
      <c r="D65" s="30">
        <v>1026783.0099999999</v>
      </c>
      <c r="E65" s="30">
        <v>971801.62999999977</v>
      </c>
      <c r="F65" s="30">
        <v>910629.5199999999</v>
      </c>
      <c r="G65" s="30">
        <v>772730.28000000014</v>
      </c>
      <c r="H65" s="30">
        <v>778422.35000000009</v>
      </c>
      <c r="I65" s="34">
        <v>912302.94</v>
      </c>
      <c r="J65" s="34">
        <v>973761.64999999991</v>
      </c>
      <c r="K65" s="34">
        <v>987827.14000000025</v>
      </c>
      <c r="L65" s="34">
        <v>1000885.54</v>
      </c>
      <c r="M65" s="34">
        <v>965787.91</v>
      </c>
      <c r="N65" s="44"/>
      <c r="O65" s="83">
        <f t="shared" si="3"/>
        <v>11548816.140000001</v>
      </c>
      <c r="P65" s="30">
        <v>169589908.01599997</v>
      </c>
      <c r="Q65" s="13"/>
      <c r="R65" s="30"/>
      <c r="S65" s="30"/>
      <c r="T65" s="30"/>
      <c r="U65" s="13"/>
    </row>
    <row r="66" spans="1:21" ht="13.5" x14ac:dyDescent="0.25">
      <c r="A66" s="35" t="s">
        <v>89</v>
      </c>
      <c r="B66" s="52">
        <v>234.42179706002449</v>
      </c>
      <c r="C66" s="52">
        <v>207.54617839440976</v>
      </c>
      <c r="D66" s="52">
        <v>207.26510915197315</v>
      </c>
      <c r="E66" s="52">
        <v>191.06932680588292</v>
      </c>
      <c r="F66" s="70">
        <v>184.64001112510493</v>
      </c>
      <c r="G66" s="52">
        <v>152.06168501665715</v>
      </c>
      <c r="H66" s="52">
        <v>154.85582365321571</v>
      </c>
      <c r="I66" s="34">
        <v>201.59524870048398</v>
      </c>
      <c r="J66" s="34">
        <v>192.10880033998458</v>
      </c>
      <c r="K66" s="34">
        <v>199.40719866164781</v>
      </c>
      <c r="L66" s="34">
        <v>196.27154146598127</v>
      </c>
      <c r="M66" s="34">
        <v>195.80936281890419</v>
      </c>
      <c r="N66" s="44"/>
      <c r="O66" s="83"/>
      <c r="P66" s="30"/>
      <c r="R66" s="52"/>
    </row>
    <row r="67" spans="1:21" ht="15.75" x14ac:dyDescent="0.25">
      <c r="A67" s="35" t="s">
        <v>96</v>
      </c>
      <c r="B67" s="53">
        <v>1580</v>
      </c>
      <c r="C67" s="53">
        <v>1588</v>
      </c>
      <c r="D67" s="53">
        <v>1588</v>
      </c>
      <c r="E67" s="53">
        <v>1588</v>
      </c>
      <c r="F67" s="71">
        <v>1588</v>
      </c>
      <c r="G67" s="53">
        <v>1588</v>
      </c>
      <c r="H67" s="53">
        <v>1594</v>
      </c>
      <c r="I67" s="41">
        <v>1594</v>
      </c>
      <c r="J67" s="41">
        <v>1594</v>
      </c>
      <c r="K67" s="41">
        <v>1594</v>
      </c>
      <c r="L67" s="41">
        <v>1594</v>
      </c>
      <c r="M67" s="41">
        <v>1594</v>
      </c>
      <c r="N67" s="44"/>
      <c r="P67" s="72"/>
      <c r="R67" s="53"/>
      <c r="S67" s="30"/>
    </row>
    <row r="68" spans="1:21" ht="15.75" x14ac:dyDescent="0.25">
      <c r="A68" s="35" t="s">
        <v>97</v>
      </c>
      <c r="B68" s="74">
        <v>2.76E-2</v>
      </c>
      <c r="C68" s="74">
        <v>-4.3400000000000001E-2</v>
      </c>
      <c r="D68" s="74">
        <v>1.6000000000000001E-3</v>
      </c>
      <c r="E68" s="74">
        <v>-5.4100000000000002E-2</v>
      </c>
      <c r="F68" s="55">
        <v>-2.633537889173258E-2</v>
      </c>
      <c r="G68" s="74">
        <v>-0.20880000000000001</v>
      </c>
      <c r="H68" s="74">
        <v>-2.7099999999999999E-2</v>
      </c>
      <c r="I68" s="74">
        <v>-6.3299999999999995E-2</v>
      </c>
      <c r="J68" s="66">
        <v>-6.9652828143446574E-2</v>
      </c>
      <c r="K68" s="66">
        <v>-6.050008281172084E-2</v>
      </c>
      <c r="L68" s="66">
        <v>-5.3535376253675902E-2</v>
      </c>
      <c r="M68" s="66">
        <v>-6.88E-2</v>
      </c>
      <c r="N68" s="44"/>
      <c r="P68" s="72"/>
      <c r="R68" s="54"/>
      <c r="S68" s="72"/>
    </row>
    <row r="69" spans="1:21" ht="13.5" x14ac:dyDescent="0.25">
      <c r="A69" s="35"/>
      <c r="B69" s="35"/>
      <c r="C69" s="35"/>
      <c r="D69" s="30"/>
      <c r="E69" s="30"/>
      <c r="F69" s="41"/>
      <c r="G69" s="41"/>
      <c r="H69" s="41"/>
      <c r="I69" s="41"/>
      <c r="J69" s="41"/>
      <c r="K69" s="41"/>
      <c r="L69" s="41"/>
      <c r="M69" s="42"/>
      <c r="N69" s="44"/>
      <c r="P69" s="72"/>
      <c r="R69" s="41"/>
    </row>
    <row r="70" spans="1:21" ht="13.5" x14ac:dyDescent="0.25">
      <c r="A70" s="35"/>
      <c r="B70" s="35"/>
      <c r="C70" s="35"/>
      <c r="D70" s="30"/>
      <c r="E70" s="30"/>
      <c r="F70" s="41"/>
      <c r="G70" s="41"/>
      <c r="H70" s="41"/>
      <c r="I70" s="41"/>
      <c r="J70" s="41"/>
      <c r="K70" s="41"/>
      <c r="L70" s="41"/>
      <c r="M70" s="42"/>
      <c r="N70" s="44"/>
      <c r="R70" s="41"/>
    </row>
    <row r="71" spans="1:21" ht="15" x14ac:dyDescent="0.3">
      <c r="A71" s="43" t="s">
        <v>74</v>
      </c>
      <c r="B71" s="43"/>
      <c r="C71" s="43"/>
      <c r="D71" s="30"/>
      <c r="E71" s="30"/>
      <c r="F71" s="30"/>
      <c r="G71" s="30"/>
      <c r="H71" s="41"/>
      <c r="I71" s="41"/>
      <c r="J71" s="41"/>
      <c r="K71" s="41"/>
      <c r="L71" s="41"/>
      <c r="M71" s="42"/>
      <c r="N71" s="44"/>
      <c r="R71" s="41"/>
    </row>
    <row r="72" spans="1:21" ht="13.5" x14ac:dyDescent="0.25">
      <c r="A72" s="35" t="s">
        <v>1</v>
      </c>
      <c r="B72" s="30">
        <v>267906559.20999998</v>
      </c>
      <c r="C72" s="30">
        <v>250082608.91000003</v>
      </c>
      <c r="D72" s="30">
        <v>255273724.12000006</v>
      </c>
      <c r="E72" s="30">
        <v>251807327.05999997</v>
      </c>
      <c r="F72" s="30">
        <v>233607648.12999997</v>
      </c>
      <c r="G72" s="30">
        <v>225617936.12</v>
      </c>
      <c r="H72" s="30">
        <v>214237627.56999996</v>
      </c>
      <c r="I72" s="30">
        <v>222920177.30000001</v>
      </c>
      <c r="J72" s="30">
        <v>253286155.42999995</v>
      </c>
      <c r="K72" s="30">
        <v>253060884.56000003</v>
      </c>
      <c r="L72" s="30">
        <v>254753887.36000007</v>
      </c>
      <c r="M72" s="30">
        <v>240499842.94000003</v>
      </c>
      <c r="N72" s="44"/>
      <c r="O72" s="83">
        <f t="shared" ref="O72:O81" si="4">SUM(B72:N72)</f>
        <v>2923054378.7099996</v>
      </c>
      <c r="P72" s="30">
        <v>30378642386.660004</v>
      </c>
      <c r="Q72" s="13"/>
      <c r="R72" s="30"/>
      <c r="U72" s="13"/>
    </row>
    <row r="73" spans="1:21" ht="13.5" x14ac:dyDescent="0.25">
      <c r="A73" s="35" t="s">
        <v>2</v>
      </c>
      <c r="B73" s="30">
        <v>247440517.56000003</v>
      </c>
      <c r="C73" s="30">
        <v>231759057.54000002</v>
      </c>
      <c r="D73" s="30">
        <v>237272041.52999997</v>
      </c>
      <c r="E73" s="30">
        <v>233783348.20999998</v>
      </c>
      <c r="F73" s="30">
        <v>216677845.67999995</v>
      </c>
      <c r="G73" s="30">
        <v>208399732.98999992</v>
      </c>
      <c r="H73" s="30">
        <v>197783411.08000001</v>
      </c>
      <c r="I73" s="30">
        <v>205211028.46000001</v>
      </c>
      <c r="J73" s="30">
        <v>234051285.90000004</v>
      </c>
      <c r="K73" s="30">
        <v>233694833.58000001</v>
      </c>
      <c r="L73" s="30">
        <v>235593811.56999999</v>
      </c>
      <c r="M73" s="30">
        <v>223477448.27000001</v>
      </c>
      <c r="N73" s="44"/>
      <c r="O73" s="83">
        <f t="shared" si="4"/>
        <v>2705144362.3700004</v>
      </c>
      <c r="P73" s="30">
        <v>27987277473.599991</v>
      </c>
      <c r="Q73" s="13"/>
      <c r="R73" s="30"/>
      <c r="U73" s="13"/>
    </row>
    <row r="74" spans="1:21" ht="15.75" x14ac:dyDescent="0.25">
      <c r="A74" s="35" t="s">
        <v>90</v>
      </c>
      <c r="B74" s="30">
        <v>0</v>
      </c>
      <c r="C74" s="30">
        <v>0</v>
      </c>
      <c r="D74" s="30">
        <v>0</v>
      </c>
      <c r="E74" s="30">
        <v>0</v>
      </c>
      <c r="F74" s="30">
        <v>0</v>
      </c>
      <c r="G74" s="30">
        <v>0</v>
      </c>
      <c r="H74" s="30">
        <v>0</v>
      </c>
      <c r="I74" s="30">
        <v>0</v>
      </c>
      <c r="J74" s="30">
        <v>0</v>
      </c>
      <c r="K74" s="30">
        <v>0</v>
      </c>
      <c r="L74" s="30">
        <v>0</v>
      </c>
      <c r="M74" s="30">
        <v>0</v>
      </c>
      <c r="N74" s="44"/>
      <c r="O74" s="83">
        <f t="shared" si="4"/>
        <v>0</v>
      </c>
      <c r="P74" s="30">
        <v>0</v>
      </c>
      <c r="Q74" s="13"/>
      <c r="R74" s="30"/>
      <c r="U74" s="13"/>
    </row>
    <row r="75" spans="1:21" ht="15.75" x14ac:dyDescent="0.25">
      <c r="A75" s="35" t="s">
        <v>91</v>
      </c>
      <c r="B75" s="30">
        <v>6648467.0999999996</v>
      </c>
      <c r="C75" s="30">
        <v>6886845.7399999993</v>
      </c>
      <c r="D75" s="30">
        <v>7373066.1400000015</v>
      </c>
      <c r="E75" s="30">
        <v>6700618.1799999997</v>
      </c>
      <c r="F75" s="30">
        <v>6515684.0099999988</v>
      </c>
      <c r="G75" s="30">
        <v>5724747.5600000005</v>
      </c>
      <c r="H75" s="30">
        <v>4741142.3099999987</v>
      </c>
      <c r="I75" s="30">
        <v>4441208.55</v>
      </c>
      <c r="J75" s="30">
        <v>5406243.6800000006</v>
      </c>
      <c r="K75" s="30">
        <v>5876186.8500000006</v>
      </c>
      <c r="L75" s="30">
        <v>5949512.040000001</v>
      </c>
      <c r="M75" s="30">
        <v>6295054.9899999984</v>
      </c>
      <c r="N75" s="44"/>
      <c r="O75" s="83">
        <f t="shared" si="4"/>
        <v>72558777.150000006</v>
      </c>
      <c r="P75" s="30">
        <v>569792542.8599999</v>
      </c>
      <c r="Q75" s="13"/>
      <c r="R75" s="30"/>
      <c r="U75" s="13"/>
    </row>
    <row r="76" spans="1:21" ht="15.75" x14ac:dyDescent="0.25">
      <c r="A76" s="35" t="s">
        <v>92</v>
      </c>
      <c r="B76" s="30">
        <v>0</v>
      </c>
      <c r="C76" s="30">
        <v>0</v>
      </c>
      <c r="D76" s="30">
        <v>0</v>
      </c>
      <c r="E76" s="30">
        <v>0</v>
      </c>
      <c r="F76" s="30">
        <v>0</v>
      </c>
      <c r="G76" s="30">
        <v>0</v>
      </c>
      <c r="H76" s="30">
        <v>0</v>
      </c>
      <c r="I76" s="30">
        <v>0</v>
      </c>
      <c r="J76" s="30">
        <v>0</v>
      </c>
      <c r="K76" s="30">
        <v>0</v>
      </c>
      <c r="L76" s="30">
        <v>0</v>
      </c>
      <c r="M76" s="30">
        <v>0</v>
      </c>
      <c r="N76" s="44"/>
      <c r="O76" s="83">
        <f t="shared" si="4"/>
        <v>0</v>
      </c>
      <c r="P76" s="30">
        <v>231837.18</v>
      </c>
      <c r="Q76" s="13"/>
      <c r="R76" s="30"/>
      <c r="U76" s="13"/>
    </row>
    <row r="77" spans="1:21" ht="13.5" x14ac:dyDescent="0.25">
      <c r="A77" s="35" t="s">
        <v>31</v>
      </c>
      <c r="B77" s="30">
        <v>20466041.650000002</v>
      </c>
      <c r="C77" s="30">
        <v>18323551.370000005</v>
      </c>
      <c r="D77" s="30">
        <v>18001682.59</v>
      </c>
      <c r="E77" s="30">
        <v>18023978.849999994</v>
      </c>
      <c r="F77" s="30">
        <v>16929802.450000003</v>
      </c>
      <c r="G77" s="30">
        <v>17218203.130000003</v>
      </c>
      <c r="H77" s="30">
        <v>16454216.490000002</v>
      </c>
      <c r="I77" s="30">
        <v>17709148.84</v>
      </c>
      <c r="J77" s="30">
        <v>19234869.530000001</v>
      </c>
      <c r="K77" s="30">
        <v>19366050.980000004</v>
      </c>
      <c r="L77" s="30">
        <v>19160075.789999995</v>
      </c>
      <c r="M77" s="30">
        <v>17022394.670000006</v>
      </c>
      <c r="N77" s="44"/>
      <c r="O77" s="83">
        <f t="shared" si="4"/>
        <v>217910016.34000006</v>
      </c>
      <c r="P77" s="30">
        <v>2391596750.2400002</v>
      </c>
      <c r="Q77" s="13"/>
      <c r="R77" s="30"/>
      <c r="U77" s="13"/>
    </row>
    <row r="78" spans="1:21" ht="13.5" x14ac:dyDescent="0.25">
      <c r="A78" s="35" t="s">
        <v>85</v>
      </c>
      <c r="B78" s="30">
        <v>6958454.1400000006</v>
      </c>
      <c r="C78" s="30">
        <v>6230007.4799999995</v>
      </c>
      <c r="D78" s="30">
        <v>6120572.0700000003</v>
      </c>
      <c r="E78" s="30">
        <v>6128152.7999999989</v>
      </c>
      <c r="F78" s="30">
        <v>5756132.8300000001</v>
      </c>
      <c r="G78" s="30">
        <v>5854189.0599999996</v>
      </c>
      <c r="H78" s="30">
        <v>5594433.6100000013</v>
      </c>
      <c r="I78" s="30">
        <v>6021110.5900000008</v>
      </c>
      <c r="J78" s="30">
        <v>6539855.629999998</v>
      </c>
      <c r="K78" s="30">
        <v>6584457.2999999998</v>
      </c>
      <c r="L78" s="30">
        <v>6514425.79</v>
      </c>
      <c r="M78" s="30">
        <v>5787614.1799999997</v>
      </c>
      <c r="N78" s="44"/>
      <c r="O78" s="83">
        <f t="shared" si="4"/>
        <v>74089405.479999989</v>
      </c>
      <c r="P78" s="30">
        <v>813142895.04799998</v>
      </c>
      <c r="Q78" s="13"/>
      <c r="R78" s="30"/>
      <c r="U78" s="13"/>
    </row>
    <row r="79" spans="1:21" ht="15.75" x14ac:dyDescent="0.25">
      <c r="A79" s="35" t="s">
        <v>93</v>
      </c>
      <c r="B79" s="30">
        <v>818641.66</v>
      </c>
      <c r="C79" s="30">
        <v>732942.03999999969</v>
      </c>
      <c r="D79" s="30">
        <v>720067.2799999998</v>
      </c>
      <c r="E79" s="30">
        <v>720959.15</v>
      </c>
      <c r="F79" s="30">
        <v>677192.13</v>
      </c>
      <c r="G79" s="30">
        <v>688728.14</v>
      </c>
      <c r="H79" s="30">
        <v>658168.67000000016</v>
      </c>
      <c r="I79" s="30">
        <v>708365.98</v>
      </c>
      <c r="J79" s="30">
        <v>769394.77000000014</v>
      </c>
      <c r="K79" s="30">
        <v>774642.03</v>
      </c>
      <c r="L79" s="30">
        <v>707797.13</v>
      </c>
      <c r="M79" s="30">
        <v>0</v>
      </c>
      <c r="N79" s="44"/>
      <c r="O79" s="83">
        <f t="shared" si="4"/>
        <v>7976898.9799999995</v>
      </c>
      <c r="P79" s="30">
        <v>94924368.168000028</v>
      </c>
      <c r="Q79" s="13"/>
      <c r="R79" s="30"/>
      <c r="U79" s="13"/>
    </row>
    <row r="80" spans="1:21" ht="15.75" x14ac:dyDescent="0.25">
      <c r="A80" s="35" t="s">
        <v>94</v>
      </c>
      <c r="B80" s="30">
        <v>1023302.08</v>
      </c>
      <c r="C80" s="30">
        <v>916177.56000000029</v>
      </c>
      <c r="D80" s="30">
        <v>900084.15000000014</v>
      </c>
      <c r="E80" s="30">
        <v>901198.95</v>
      </c>
      <c r="F80" s="30">
        <v>846490.14000000013</v>
      </c>
      <c r="G80" s="30">
        <v>860910.16</v>
      </c>
      <c r="H80" s="30">
        <v>822710.84999999986</v>
      </c>
      <c r="I80" s="30">
        <v>885457.43</v>
      </c>
      <c r="J80" s="30">
        <v>961743.4800000001</v>
      </c>
      <c r="K80" s="30">
        <v>968302.54999999981</v>
      </c>
      <c r="L80" s="30">
        <v>958003.78</v>
      </c>
      <c r="M80" s="30">
        <v>851119.73999999987</v>
      </c>
      <c r="N80" s="44"/>
      <c r="O80" s="83">
        <f t="shared" si="4"/>
        <v>10895500.870000001</v>
      </c>
      <c r="P80" s="30">
        <v>119579838.21500002</v>
      </c>
      <c r="Q80" s="13"/>
      <c r="R80" s="30"/>
      <c r="U80" s="13"/>
    </row>
    <row r="81" spans="1:21" ht="15.75" x14ac:dyDescent="0.25">
      <c r="A81" s="35" t="s">
        <v>95</v>
      </c>
      <c r="B81" s="30">
        <v>2115794.5100000002</v>
      </c>
      <c r="C81" s="30">
        <v>1899090.28</v>
      </c>
      <c r="D81" s="30">
        <v>1868952.06</v>
      </c>
      <c r="E81" s="30">
        <v>1861211.2100000002</v>
      </c>
      <c r="F81" s="30">
        <v>1748808.9599999995</v>
      </c>
      <c r="G81" s="30">
        <v>1773872.8599999996</v>
      </c>
      <c r="H81" s="30">
        <v>1676247.8699999994</v>
      </c>
      <c r="I81" s="30">
        <v>1793410.5100000002</v>
      </c>
      <c r="J81" s="30">
        <v>1969455.2400000002</v>
      </c>
      <c r="K81" s="30">
        <v>2000036.83</v>
      </c>
      <c r="L81" s="30">
        <v>1972917.42</v>
      </c>
      <c r="M81" s="30">
        <v>1754394.5999999999</v>
      </c>
      <c r="N81" s="44"/>
      <c r="O81" s="83">
        <f t="shared" si="4"/>
        <v>22434192.350000001</v>
      </c>
      <c r="P81" s="30">
        <v>268075368.68399999</v>
      </c>
      <c r="Q81" s="13"/>
      <c r="R81" s="30"/>
      <c r="U81" s="13"/>
    </row>
    <row r="82" spans="1:21" ht="13.5" x14ac:dyDescent="0.25">
      <c r="A82" s="35" t="s">
        <v>89</v>
      </c>
      <c r="B82" s="52">
        <v>208.13205924826102</v>
      </c>
      <c r="C82" s="52">
        <v>186.46508904221113</v>
      </c>
      <c r="D82" s="52">
        <v>189.41164341329966</v>
      </c>
      <c r="E82" s="52">
        <v>183.52862139540562</v>
      </c>
      <c r="F82" s="52">
        <v>178.13344328703707</v>
      </c>
      <c r="G82" s="52">
        <v>191.13073207823638</v>
      </c>
      <c r="H82" s="52">
        <v>170.44996053204056</v>
      </c>
      <c r="I82" s="30">
        <v>203.1052027708964</v>
      </c>
      <c r="J82" s="30">
        <v>199.12697761812083</v>
      </c>
      <c r="K82" s="30">
        <v>207.16785387248606</v>
      </c>
      <c r="L82" s="30">
        <v>198.35268323740115</v>
      </c>
      <c r="M82" s="30">
        <v>209.04927276114361</v>
      </c>
      <c r="N82" s="44"/>
      <c r="P82" s="30"/>
      <c r="R82" s="52"/>
      <c r="U82" s="13"/>
    </row>
    <row r="83" spans="1:21" ht="15.75" x14ac:dyDescent="0.25">
      <c r="A83" s="35" t="s">
        <v>96</v>
      </c>
      <c r="B83" s="53">
        <v>3172</v>
      </c>
      <c r="C83" s="53">
        <v>3169.9354838709678</v>
      </c>
      <c r="D83" s="53">
        <v>3168</v>
      </c>
      <c r="E83" s="53">
        <v>3168</v>
      </c>
      <c r="F83" s="53">
        <v>3168</v>
      </c>
      <c r="G83" s="53">
        <v>2906</v>
      </c>
      <c r="H83" s="53">
        <v>3114</v>
      </c>
      <c r="I83" s="41">
        <v>3114</v>
      </c>
      <c r="J83" s="41">
        <v>3116</v>
      </c>
      <c r="K83" s="41">
        <v>3116</v>
      </c>
      <c r="L83" s="41">
        <v>3116</v>
      </c>
      <c r="M83" s="41">
        <v>2730.4</v>
      </c>
      <c r="N83" s="44"/>
      <c r="P83" s="72"/>
      <c r="R83" s="53"/>
    </row>
    <row r="84" spans="1:21" ht="15.75" x14ac:dyDescent="0.25">
      <c r="A84" s="35" t="s">
        <v>97</v>
      </c>
      <c r="B84" s="74">
        <v>3.0200000000000001E-2</v>
      </c>
      <c r="C84" s="74">
        <v>-5.7000000000000002E-2</v>
      </c>
      <c r="D84" s="74">
        <v>2.6100000000000002E-2</v>
      </c>
      <c r="E84" s="74">
        <v>-6.8599999999999994E-2</v>
      </c>
      <c r="F84" s="55">
        <v>-6.1899999999999997E-2</v>
      </c>
      <c r="G84" s="74">
        <v>-9.7299999999999998E-2</v>
      </c>
      <c r="H84" s="74">
        <v>-5.7299999999999997E-2</v>
      </c>
      <c r="I84" s="74">
        <v>-5.8099999999999999E-2</v>
      </c>
      <c r="J84" s="66">
        <v>-2.9399996470191068E-2</v>
      </c>
      <c r="K84" s="66">
        <v>5.7276626448772685E-3</v>
      </c>
      <c r="L84" s="66">
        <v>-1.4247552146347937E-2</v>
      </c>
      <c r="M84" s="66">
        <v>-4.8599999999999997E-2</v>
      </c>
      <c r="N84" s="44"/>
      <c r="P84" s="72"/>
      <c r="R84" s="54"/>
    </row>
    <row r="85" spans="1:21" ht="13.5" x14ac:dyDescent="0.25">
      <c r="A85" s="35"/>
      <c r="B85" s="30"/>
      <c r="C85" s="30"/>
      <c r="D85" s="53"/>
      <c r="E85" s="30"/>
      <c r="F85" s="30"/>
      <c r="G85" s="30"/>
      <c r="H85" s="41"/>
      <c r="I85" s="41"/>
      <c r="J85" s="41"/>
      <c r="K85" s="41"/>
      <c r="L85" s="41"/>
      <c r="M85" s="34"/>
      <c r="N85" s="44"/>
      <c r="P85" s="72"/>
      <c r="R85" s="41"/>
    </row>
    <row r="86" spans="1:21" ht="13.5" x14ac:dyDescent="0.25">
      <c r="A86" s="35"/>
      <c r="B86" s="30"/>
      <c r="C86" s="30"/>
      <c r="D86" s="30"/>
      <c r="E86" s="30"/>
      <c r="F86" s="30"/>
      <c r="G86" s="30"/>
      <c r="H86" s="41"/>
      <c r="I86" s="41"/>
      <c r="J86" s="41"/>
      <c r="K86" s="41"/>
      <c r="L86" s="41"/>
      <c r="M86" s="34"/>
      <c r="N86" s="44"/>
      <c r="R86" s="41"/>
    </row>
    <row r="87" spans="1:21" ht="15" x14ac:dyDescent="0.3">
      <c r="A87" s="43" t="s">
        <v>87</v>
      </c>
      <c r="B87" s="30"/>
      <c r="C87" s="30"/>
      <c r="D87" s="30"/>
      <c r="E87" s="30"/>
      <c r="F87" s="30"/>
      <c r="G87" s="30"/>
      <c r="H87" s="41"/>
      <c r="I87" s="41"/>
      <c r="J87" s="41"/>
      <c r="K87" s="41"/>
      <c r="L87" s="41"/>
      <c r="M87" s="34"/>
      <c r="N87" s="44"/>
      <c r="R87" s="41"/>
    </row>
    <row r="88" spans="1:21" ht="13.5" x14ac:dyDescent="0.25">
      <c r="A88" s="35" t="s">
        <v>1</v>
      </c>
      <c r="B88" s="30">
        <v>176042801.29999998</v>
      </c>
      <c r="C88" s="30">
        <v>161326550.19999999</v>
      </c>
      <c r="D88" s="30">
        <v>159367556.05999997</v>
      </c>
      <c r="E88" s="30">
        <v>160447525.37</v>
      </c>
      <c r="F88" s="30">
        <v>142254363.85000002</v>
      </c>
      <c r="G88" s="30">
        <v>132936810.30000001</v>
      </c>
      <c r="H88" s="30">
        <v>149220918.22</v>
      </c>
      <c r="I88" s="30">
        <v>148312191.20000002</v>
      </c>
      <c r="J88" s="30">
        <v>161063373.97999999</v>
      </c>
      <c r="K88" s="30">
        <v>168681520.58999997</v>
      </c>
      <c r="L88" s="30">
        <v>170635509.08999997</v>
      </c>
      <c r="M88" s="30">
        <v>164404193.28000003</v>
      </c>
      <c r="N88" s="44"/>
      <c r="O88" s="83">
        <f t="shared" ref="O88:O97" si="5">SUM(B88:N88)</f>
        <v>1894693313.4399998</v>
      </c>
      <c r="P88" s="30">
        <v>19249815921.732994</v>
      </c>
      <c r="Q88" s="13"/>
      <c r="R88" s="30"/>
      <c r="U88" s="13"/>
    </row>
    <row r="89" spans="1:21" ht="13.5" x14ac:dyDescent="0.25">
      <c r="A89" s="35" t="s">
        <v>2</v>
      </c>
      <c r="B89" s="30">
        <v>158646455.58000001</v>
      </c>
      <c r="C89" s="30">
        <v>145459617.83999997</v>
      </c>
      <c r="D89" s="30">
        <v>143957625.81</v>
      </c>
      <c r="E89" s="30">
        <v>145250922.28999999</v>
      </c>
      <c r="F89" s="30">
        <v>128655661.88000003</v>
      </c>
      <c r="G89" s="30">
        <v>120204328</v>
      </c>
      <c r="H89" s="30">
        <v>135446377.31999999</v>
      </c>
      <c r="I89" s="30">
        <v>133827457.79000001</v>
      </c>
      <c r="J89" s="30">
        <v>145618785.63000003</v>
      </c>
      <c r="K89" s="30">
        <v>152441961.22000003</v>
      </c>
      <c r="L89" s="30">
        <v>153982438.14999998</v>
      </c>
      <c r="M89" s="30">
        <v>148653357.61000001</v>
      </c>
      <c r="N89" s="44"/>
      <c r="O89" s="83">
        <f t="shared" si="5"/>
        <v>1712144989.1200004</v>
      </c>
      <c r="P89" s="30">
        <v>17469676286.340004</v>
      </c>
      <c r="Q89" s="13"/>
      <c r="R89" s="30"/>
      <c r="U89" s="13"/>
    </row>
    <row r="90" spans="1:21" ht="15.75" x14ac:dyDescent="0.25">
      <c r="A90" s="35" t="s">
        <v>90</v>
      </c>
      <c r="B90" s="30">
        <v>3476538.8500000006</v>
      </c>
      <c r="C90" s="30">
        <v>3481306.5500000003</v>
      </c>
      <c r="D90" s="30">
        <v>3340774.66</v>
      </c>
      <c r="E90" s="30">
        <v>3548939.8600000003</v>
      </c>
      <c r="F90" s="30">
        <v>3091658.8400000008</v>
      </c>
      <c r="G90" s="30">
        <v>2840657.5700000003</v>
      </c>
      <c r="H90" s="30">
        <v>3138638.1099999989</v>
      </c>
      <c r="I90" s="30">
        <v>3290330.6100000003</v>
      </c>
      <c r="J90" s="30">
        <v>3321781.6599999992</v>
      </c>
      <c r="K90" s="30">
        <v>3541916.3699999996</v>
      </c>
      <c r="L90" s="30">
        <v>3677772.8699999996</v>
      </c>
      <c r="M90" s="30">
        <v>3577929.9700000011</v>
      </c>
      <c r="N90" s="44"/>
      <c r="O90" s="83">
        <f t="shared" si="5"/>
        <v>40328245.920000002</v>
      </c>
      <c r="P90" s="30">
        <v>337039020.65999997</v>
      </c>
      <c r="Q90" s="13"/>
      <c r="R90" s="30"/>
      <c r="U90" s="13"/>
    </row>
    <row r="91" spans="1:21" ht="15.75" x14ac:dyDescent="0.25">
      <c r="A91" s="35" t="s">
        <v>91</v>
      </c>
      <c r="B91" s="30">
        <v>0</v>
      </c>
      <c r="C91" s="30">
        <v>0</v>
      </c>
      <c r="D91" s="30">
        <v>0</v>
      </c>
      <c r="E91" s="30">
        <v>0</v>
      </c>
      <c r="F91" s="30">
        <v>0</v>
      </c>
      <c r="G91" s="30">
        <v>0</v>
      </c>
      <c r="H91" s="30">
        <v>0.01</v>
      </c>
      <c r="I91" s="30">
        <v>0</v>
      </c>
      <c r="J91" s="30">
        <v>0</v>
      </c>
      <c r="K91" s="30">
        <v>0</v>
      </c>
      <c r="L91" s="30">
        <v>25</v>
      </c>
      <c r="M91" s="30">
        <v>0</v>
      </c>
      <c r="N91" s="44"/>
      <c r="O91" s="83">
        <f t="shared" si="5"/>
        <v>25.01</v>
      </c>
      <c r="P91" s="30">
        <v>25.01</v>
      </c>
      <c r="Q91" s="13"/>
      <c r="R91" s="30"/>
      <c r="U91" s="13"/>
    </row>
    <row r="92" spans="1:21" ht="15.75" x14ac:dyDescent="0.25">
      <c r="A92" s="35" t="s">
        <v>92</v>
      </c>
      <c r="B92" s="30">
        <v>0</v>
      </c>
      <c r="C92" s="30">
        <v>0</v>
      </c>
      <c r="D92" s="30">
        <v>0</v>
      </c>
      <c r="E92" s="30">
        <v>0</v>
      </c>
      <c r="F92" s="30">
        <v>0</v>
      </c>
      <c r="G92" s="30">
        <v>0</v>
      </c>
      <c r="H92" s="30">
        <v>0</v>
      </c>
      <c r="I92" s="30">
        <v>0</v>
      </c>
      <c r="J92" s="30">
        <v>0</v>
      </c>
      <c r="K92" s="30">
        <v>0</v>
      </c>
      <c r="L92" s="30">
        <v>0</v>
      </c>
      <c r="M92" s="30">
        <v>0</v>
      </c>
      <c r="N92" s="44"/>
      <c r="O92" s="83">
        <f t="shared" si="5"/>
        <v>0</v>
      </c>
      <c r="P92" s="30">
        <v>110229.65</v>
      </c>
      <c r="Q92" s="13"/>
      <c r="R92" s="30"/>
      <c r="U92" s="13"/>
    </row>
    <row r="93" spans="1:21" ht="13.5" x14ac:dyDescent="0.25">
      <c r="A93" s="35" t="s">
        <v>31</v>
      </c>
      <c r="B93" s="30">
        <v>13919806.870000003</v>
      </c>
      <c r="C93" s="30">
        <v>12385625.810000004</v>
      </c>
      <c r="D93" s="30">
        <v>12069155.590000002</v>
      </c>
      <c r="E93" s="30">
        <v>11647663.219999997</v>
      </c>
      <c r="F93" s="30">
        <v>10507043.130000003</v>
      </c>
      <c r="G93" s="30">
        <v>9891824.7300000042</v>
      </c>
      <c r="H93" s="30">
        <v>10635902.789999997</v>
      </c>
      <c r="I93" s="30">
        <v>11194402.800000006</v>
      </c>
      <c r="J93" s="30">
        <v>12122806.689999996</v>
      </c>
      <c r="K93" s="30">
        <v>12697642.999999996</v>
      </c>
      <c r="L93" s="30">
        <v>12975298.069999998</v>
      </c>
      <c r="M93" s="30">
        <v>12172905.699999999</v>
      </c>
      <c r="N93" s="44"/>
      <c r="O93" s="83">
        <f t="shared" si="5"/>
        <v>142220078.40000001</v>
      </c>
      <c r="P93" s="30">
        <v>1443210844.3829997</v>
      </c>
      <c r="Q93" s="13"/>
      <c r="R93" s="30"/>
      <c r="U93" s="13"/>
    </row>
    <row r="94" spans="1:21" ht="13.5" x14ac:dyDescent="0.25">
      <c r="A94" s="35" t="s">
        <v>85</v>
      </c>
      <c r="B94" s="30">
        <v>4732734.32</v>
      </c>
      <c r="C94" s="30">
        <v>4211112.76</v>
      </c>
      <c r="D94" s="30">
        <v>4103512.9000000013</v>
      </c>
      <c r="E94" s="30">
        <v>3960205.48</v>
      </c>
      <c r="F94" s="30">
        <v>3572394.66</v>
      </c>
      <c r="G94" s="30">
        <v>3363220.4299999997</v>
      </c>
      <c r="H94" s="30">
        <v>3616206.95</v>
      </c>
      <c r="I94" s="30">
        <v>3806096.96</v>
      </c>
      <c r="J94" s="30">
        <v>4121754.26</v>
      </c>
      <c r="K94" s="30">
        <v>4317198.6400000006</v>
      </c>
      <c r="L94" s="30">
        <v>4411601.3499999987</v>
      </c>
      <c r="M94" s="30">
        <v>4138787.96</v>
      </c>
      <c r="N94" s="44"/>
      <c r="O94" s="83">
        <f t="shared" si="5"/>
        <v>48354826.670000002</v>
      </c>
      <c r="P94" s="30">
        <v>490691687.57999998</v>
      </c>
      <c r="Q94" s="13"/>
      <c r="R94" s="30"/>
      <c r="U94" s="13"/>
    </row>
    <row r="95" spans="1:21" ht="15.75" x14ac:dyDescent="0.25">
      <c r="A95" s="35" t="s">
        <v>93</v>
      </c>
      <c r="B95" s="30">
        <v>556792.29</v>
      </c>
      <c r="C95" s="30">
        <v>495425.05999999994</v>
      </c>
      <c r="D95" s="30">
        <v>482766.22000000003</v>
      </c>
      <c r="E95" s="30">
        <v>465906.51</v>
      </c>
      <c r="F95" s="30">
        <v>420281.73999999993</v>
      </c>
      <c r="G95" s="30">
        <v>395672.97000000003</v>
      </c>
      <c r="H95" s="30">
        <v>425436.12000000005</v>
      </c>
      <c r="I95" s="30">
        <v>447776.11999999988</v>
      </c>
      <c r="J95" s="30">
        <v>484912.27000000008</v>
      </c>
      <c r="K95" s="30">
        <v>507905.7300000001</v>
      </c>
      <c r="L95" s="30">
        <v>479316.32999999996</v>
      </c>
      <c r="M95" s="30">
        <v>0</v>
      </c>
      <c r="N95" s="44"/>
      <c r="O95" s="83">
        <f t="shared" si="5"/>
        <v>5162191.3600000003</v>
      </c>
      <c r="P95" s="30">
        <v>57201822.179999992</v>
      </c>
      <c r="Q95" s="13"/>
      <c r="R95" s="30"/>
    </row>
    <row r="96" spans="1:21" ht="15.75" x14ac:dyDescent="0.25">
      <c r="A96" s="35" t="s">
        <v>94</v>
      </c>
      <c r="B96" s="30">
        <v>695990.3400000002</v>
      </c>
      <c r="C96" s="30">
        <v>619281.29999999993</v>
      </c>
      <c r="D96" s="30">
        <v>603457.80000000005</v>
      </c>
      <c r="E96" s="30">
        <v>582383.15000000014</v>
      </c>
      <c r="F96" s="30">
        <v>525352.17999999993</v>
      </c>
      <c r="G96" s="30">
        <v>494591.24000000005</v>
      </c>
      <c r="H96" s="30">
        <v>531795.17000000004</v>
      </c>
      <c r="I96" s="30">
        <v>559720.15</v>
      </c>
      <c r="J96" s="30">
        <v>606140.33000000007</v>
      </c>
      <c r="K96" s="30">
        <v>634882.15</v>
      </c>
      <c r="L96" s="30">
        <v>648764.9</v>
      </c>
      <c r="M96" s="30">
        <v>608645.28999999992</v>
      </c>
      <c r="N96" s="44"/>
      <c r="O96" s="83">
        <f t="shared" si="5"/>
        <v>7111004.0000000019</v>
      </c>
      <c r="P96" s="30">
        <v>72160543.120000035</v>
      </c>
      <c r="Q96" s="13"/>
      <c r="R96" s="30"/>
    </row>
    <row r="97" spans="1:21" ht="15.75" x14ac:dyDescent="0.25">
      <c r="A97" s="35" t="s">
        <v>95</v>
      </c>
      <c r="B97" s="30">
        <v>1432058.3699999994</v>
      </c>
      <c r="C97" s="30">
        <v>1282672.44</v>
      </c>
      <c r="D97" s="30">
        <v>1250374.0199999998</v>
      </c>
      <c r="E97" s="30">
        <v>1202718.5499999998</v>
      </c>
      <c r="F97" s="30">
        <v>1082414.6700000002</v>
      </c>
      <c r="G97" s="30">
        <v>1016667.51</v>
      </c>
      <c r="H97" s="30">
        <v>1076717.0899999999</v>
      </c>
      <c r="I97" s="30">
        <v>1131328.92</v>
      </c>
      <c r="J97" s="30">
        <v>1238650.01</v>
      </c>
      <c r="K97" s="30">
        <v>1305950.1600000001</v>
      </c>
      <c r="L97" s="30">
        <v>1333861.42</v>
      </c>
      <c r="M97" s="30">
        <v>1253532.3800000001</v>
      </c>
      <c r="N97" s="44"/>
      <c r="O97" s="83">
        <f t="shared" si="5"/>
        <v>14606945.539999999</v>
      </c>
      <c r="P97" s="30">
        <v>160960684.80000001</v>
      </c>
      <c r="Q97" s="13"/>
      <c r="R97" s="30"/>
    </row>
    <row r="98" spans="1:21" ht="13.5" x14ac:dyDescent="0.25">
      <c r="A98" s="35" t="s">
        <v>89</v>
      </c>
      <c r="B98" s="30">
        <v>240.37795934931276</v>
      </c>
      <c r="C98" s="30">
        <v>213.88453771499627</v>
      </c>
      <c r="D98" s="70">
        <v>215.36680210563884</v>
      </c>
      <c r="E98" s="52">
        <v>201.14083062789248</v>
      </c>
      <c r="F98" s="52">
        <v>187.49184743040689</v>
      </c>
      <c r="G98" s="52">
        <v>170.81965756026807</v>
      </c>
      <c r="H98" s="52">
        <v>183.66897129930229</v>
      </c>
      <c r="I98" s="30">
        <v>214.02574946466822</v>
      </c>
      <c r="J98" s="30">
        <v>209.34597447675617</v>
      </c>
      <c r="K98" s="30">
        <v>226.58178087080651</v>
      </c>
      <c r="L98" s="30">
        <v>224.12815579473579</v>
      </c>
      <c r="M98" s="30">
        <v>217.21816024268372</v>
      </c>
      <c r="N98" s="44"/>
      <c r="P98" s="30"/>
      <c r="R98" s="52"/>
    </row>
    <row r="99" spans="1:21" ht="15.75" x14ac:dyDescent="0.25">
      <c r="A99" s="35" t="s">
        <v>96</v>
      </c>
      <c r="B99" s="53">
        <v>1868</v>
      </c>
      <c r="C99" s="53">
        <v>1868</v>
      </c>
      <c r="D99" s="71">
        <v>1868</v>
      </c>
      <c r="E99" s="53">
        <v>1868</v>
      </c>
      <c r="F99" s="53">
        <v>1868</v>
      </c>
      <c r="G99" s="53">
        <v>1868</v>
      </c>
      <c r="H99" s="53">
        <v>1868</v>
      </c>
      <c r="I99" s="41">
        <v>1868</v>
      </c>
      <c r="J99" s="41">
        <v>1868</v>
      </c>
      <c r="K99" s="41">
        <v>1868</v>
      </c>
      <c r="L99" s="41">
        <v>1867.483870967742</v>
      </c>
      <c r="M99" s="41">
        <v>1868</v>
      </c>
      <c r="N99" s="44"/>
      <c r="P99" s="72"/>
      <c r="R99" s="53"/>
    </row>
    <row r="100" spans="1:21" ht="15.75" x14ac:dyDescent="0.25">
      <c r="A100" s="35" t="s">
        <v>107</v>
      </c>
      <c r="B100" s="74">
        <v>2.93E-2</v>
      </c>
      <c r="C100" s="74">
        <v>-6.0600000000000001E-2</v>
      </c>
      <c r="D100" s="74">
        <v>3.85E-2</v>
      </c>
      <c r="E100" s="74">
        <v>7.6E-3</v>
      </c>
      <c r="F100" s="55">
        <v>-4.9099999999999998E-2</v>
      </c>
      <c r="G100" s="74">
        <v>-0.11020000000000001</v>
      </c>
      <c r="H100" s="74">
        <v>-4.24E-2</v>
      </c>
      <c r="I100" s="74">
        <v>-3.7600000000000001E-2</v>
      </c>
      <c r="J100" s="66">
        <v>-4.8656287902267446E-3</v>
      </c>
      <c r="K100" s="66">
        <v>2.5604302895616146E-2</v>
      </c>
      <c r="L100" s="66">
        <v>3.3089323373407815E-2</v>
      </c>
      <c r="M100" s="66">
        <v>4.2999999999999997E-2</v>
      </c>
      <c r="N100" s="44"/>
      <c r="P100" s="72"/>
      <c r="R100" s="54"/>
    </row>
    <row r="101" spans="1:21" ht="13.5" x14ac:dyDescent="0.25">
      <c r="A101" s="35"/>
      <c r="B101" s="30"/>
      <c r="C101" s="30"/>
      <c r="D101" s="30"/>
      <c r="E101" s="30"/>
      <c r="F101" s="30"/>
      <c r="G101" s="30"/>
      <c r="H101" s="30"/>
      <c r="I101" s="30"/>
      <c r="J101" s="30"/>
      <c r="K101" s="30"/>
      <c r="L101" s="30"/>
      <c r="M101" s="34"/>
      <c r="N101" s="44"/>
      <c r="P101" s="72"/>
      <c r="R101" s="41"/>
    </row>
    <row r="102" spans="1:21" ht="13.5" x14ac:dyDescent="0.25">
      <c r="A102" s="35"/>
      <c r="B102" s="30"/>
      <c r="C102" s="30"/>
      <c r="D102" s="30"/>
      <c r="E102" s="30"/>
      <c r="F102" s="30"/>
      <c r="G102" s="30"/>
      <c r="H102" s="30"/>
      <c r="I102" s="30"/>
      <c r="J102" s="30"/>
      <c r="K102" s="30"/>
      <c r="L102" s="30"/>
      <c r="M102" s="34"/>
      <c r="N102" s="44"/>
      <c r="R102" s="41"/>
    </row>
    <row r="103" spans="1:21" ht="15" x14ac:dyDescent="0.3">
      <c r="A103" s="43" t="s">
        <v>88</v>
      </c>
      <c r="B103" s="30"/>
      <c r="C103" s="30"/>
      <c r="D103" s="30"/>
      <c r="E103" s="30"/>
      <c r="F103" s="30"/>
      <c r="G103" s="30"/>
      <c r="H103" s="30"/>
      <c r="I103" s="30"/>
      <c r="J103" s="30"/>
      <c r="K103" s="30"/>
      <c r="L103" s="30"/>
      <c r="M103" s="34"/>
      <c r="N103" s="44"/>
      <c r="R103" s="41"/>
    </row>
    <row r="104" spans="1:21" ht="13.5" x14ac:dyDescent="0.25">
      <c r="A104" s="35" t="s">
        <v>1</v>
      </c>
      <c r="B104" s="30">
        <v>206390702.88999996</v>
      </c>
      <c r="C104" s="30">
        <v>180646736.84999993</v>
      </c>
      <c r="D104" s="30">
        <v>187947836.25</v>
      </c>
      <c r="E104" s="30">
        <v>188762886.17999995</v>
      </c>
      <c r="F104" s="30">
        <v>173214115.91</v>
      </c>
      <c r="G104" s="30">
        <v>178117193.63000003</v>
      </c>
      <c r="H104" s="30">
        <v>174263349.5</v>
      </c>
      <c r="I104" s="30">
        <v>189996181.62999997</v>
      </c>
      <c r="J104" s="30">
        <v>208499875.63999999</v>
      </c>
      <c r="K104" s="30">
        <v>208114419.88</v>
      </c>
      <c r="L104" s="30">
        <v>202273304.21999997</v>
      </c>
      <c r="M104" s="30">
        <v>191721060.45000002</v>
      </c>
      <c r="N104" s="44"/>
      <c r="O104" s="83">
        <f t="shared" ref="O104:O113" si="6">SUM(B104:N104)</f>
        <v>2289947663.0299997</v>
      </c>
      <c r="P104" s="30">
        <v>23900870146.000008</v>
      </c>
      <c r="Q104" s="13"/>
      <c r="R104" s="30"/>
      <c r="U104" s="13"/>
    </row>
    <row r="105" spans="1:21" ht="13.5" x14ac:dyDescent="0.25">
      <c r="A105" s="35" t="s">
        <v>2</v>
      </c>
      <c r="B105" s="30">
        <v>183838567.38000003</v>
      </c>
      <c r="C105" s="30">
        <v>160849026.10999998</v>
      </c>
      <c r="D105" s="30">
        <v>167955497.70000008</v>
      </c>
      <c r="E105" s="30">
        <v>168642122.89000002</v>
      </c>
      <c r="F105" s="30">
        <v>154556586.17999998</v>
      </c>
      <c r="G105" s="30">
        <v>158822386.84000003</v>
      </c>
      <c r="H105" s="30">
        <v>155517066.08999997</v>
      </c>
      <c r="I105" s="30">
        <v>169691967.51000002</v>
      </c>
      <c r="J105" s="30">
        <v>185630355.70999998</v>
      </c>
      <c r="K105" s="30">
        <v>185616376.43000001</v>
      </c>
      <c r="L105" s="30">
        <v>180571593.03999999</v>
      </c>
      <c r="M105" s="30">
        <v>171340023.37</v>
      </c>
      <c r="N105" s="44"/>
      <c r="O105" s="83">
        <f t="shared" si="6"/>
        <v>2043031569.25</v>
      </c>
      <c r="P105" s="30">
        <v>21492629609.98</v>
      </c>
      <c r="Q105" s="13"/>
      <c r="R105" s="30"/>
      <c r="U105" s="13"/>
    </row>
    <row r="106" spans="1:21" ht="15.75" x14ac:dyDescent="0.25">
      <c r="A106" s="35" t="s">
        <v>90</v>
      </c>
      <c r="B106" s="30">
        <v>3347210.9</v>
      </c>
      <c r="C106" s="30">
        <v>2821547.9000000004</v>
      </c>
      <c r="D106" s="30">
        <v>3279489.0500000012</v>
      </c>
      <c r="E106" s="30">
        <v>3325050.55</v>
      </c>
      <c r="F106" s="30">
        <v>2767722.4</v>
      </c>
      <c r="G106" s="30">
        <v>2543363.9999999995</v>
      </c>
      <c r="H106" s="30">
        <v>2816867.8</v>
      </c>
      <c r="I106" s="30">
        <v>3095073.8999999994</v>
      </c>
      <c r="J106" s="30">
        <v>3109436.05</v>
      </c>
      <c r="K106" s="30">
        <v>3541593.62</v>
      </c>
      <c r="L106" s="30">
        <v>3325816.8299999996</v>
      </c>
      <c r="M106" s="30">
        <v>3260334.5499999993</v>
      </c>
      <c r="N106" s="44"/>
      <c r="O106" s="83">
        <f t="shared" si="6"/>
        <v>37233507.549999997</v>
      </c>
      <c r="P106" s="30">
        <v>276096083.03200001</v>
      </c>
      <c r="Q106" s="13"/>
      <c r="R106" s="30"/>
      <c r="U106" s="13"/>
    </row>
    <row r="107" spans="1:21" ht="15.75" x14ac:dyDescent="0.25">
      <c r="A107" s="35" t="s">
        <v>91</v>
      </c>
      <c r="B107" s="30">
        <v>0</v>
      </c>
      <c r="C107" s="30">
        <v>0</v>
      </c>
      <c r="D107" s="30">
        <v>0</v>
      </c>
      <c r="E107" s="30">
        <v>0</v>
      </c>
      <c r="F107" s="30">
        <v>0</v>
      </c>
      <c r="G107" s="30">
        <v>0</v>
      </c>
      <c r="H107" s="30">
        <v>0</v>
      </c>
      <c r="I107" s="30">
        <v>0</v>
      </c>
      <c r="J107" s="30">
        <v>0</v>
      </c>
      <c r="K107" s="30">
        <v>0</v>
      </c>
      <c r="L107" s="30">
        <v>0</v>
      </c>
      <c r="M107" s="30">
        <v>0</v>
      </c>
      <c r="N107" s="44"/>
      <c r="O107" s="83">
        <f t="shared" si="6"/>
        <v>0</v>
      </c>
      <c r="P107" s="30">
        <v>0</v>
      </c>
      <c r="Q107" s="13"/>
      <c r="R107" s="30"/>
      <c r="U107" s="13"/>
    </row>
    <row r="108" spans="1:21" ht="15.75" x14ac:dyDescent="0.25">
      <c r="A108" s="35" t="s">
        <v>92</v>
      </c>
      <c r="B108" s="30">
        <v>0</v>
      </c>
      <c r="C108" s="30">
        <v>0</v>
      </c>
      <c r="D108" s="30">
        <v>0</v>
      </c>
      <c r="E108" s="30">
        <v>0</v>
      </c>
      <c r="F108" s="30">
        <v>0</v>
      </c>
      <c r="G108" s="30">
        <v>0</v>
      </c>
      <c r="H108" s="30">
        <v>0</v>
      </c>
      <c r="I108" s="30">
        <v>0</v>
      </c>
      <c r="J108" s="30">
        <v>0</v>
      </c>
      <c r="K108" s="30">
        <v>0</v>
      </c>
      <c r="L108" s="30">
        <v>0</v>
      </c>
      <c r="M108" s="30">
        <v>0</v>
      </c>
      <c r="N108" s="44"/>
      <c r="O108" s="83">
        <f t="shared" si="6"/>
        <v>0</v>
      </c>
      <c r="P108" s="30">
        <v>150373.41999999998</v>
      </c>
      <c r="Q108" s="13"/>
      <c r="R108" s="30"/>
      <c r="U108" s="13"/>
    </row>
    <row r="109" spans="1:21" ht="13.5" x14ac:dyDescent="0.25">
      <c r="A109" s="35" t="s">
        <v>31</v>
      </c>
      <c r="B109" s="30">
        <v>19204924.609999999</v>
      </c>
      <c r="C109" s="30">
        <v>16976162.839999996</v>
      </c>
      <c r="D109" s="30">
        <v>16712849.500000004</v>
      </c>
      <c r="E109" s="30">
        <v>16795712.739999998</v>
      </c>
      <c r="F109" s="30">
        <v>15889807.33</v>
      </c>
      <c r="G109" s="30">
        <v>16751442.790000003</v>
      </c>
      <c r="H109" s="30">
        <v>15929415.609999999</v>
      </c>
      <c r="I109" s="30">
        <v>17209140.219999999</v>
      </c>
      <c r="J109" s="30">
        <v>19760083.879999999</v>
      </c>
      <c r="K109" s="30">
        <v>18956449.829999998</v>
      </c>
      <c r="L109" s="30">
        <v>18375894.34999999</v>
      </c>
      <c r="M109" s="30">
        <v>17120702.530000001</v>
      </c>
      <c r="N109" s="44"/>
      <c r="O109" s="83">
        <f t="shared" si="6"/>
        <v>209682586.22999996</v>
      </c>
      <c r="P109" s="30">
        <v>2132294826.4080002</v>
      </c>
      <c r="Q109" s="13"/>
      <c r="R109" s="30"/>
      <c r="U109" s="13"/>
    </row>
    <row r="110" spans="1:21" ht="13.5" x14ac:dyDescent="0.25">
      <c r="A110" s="35" t="s">
        <v>85</v>
      </c>
      <c r="B110" s="30">
        <v>6529674.3699999992</v>
      </c>
      <c r="C110" s="30">
        <v>5771895.3699999982</v>
      </c>
      <c r="D110" s="30">
        <v>5682368.8200000003</v>
      </c>
      <c r="E110" s="30">
        <v>5710542.3399999989</v>
      </c>
      <c r="F110" s="30">
        <v>5402534.5100000016</v>
      </c>
      <c r="G110" s="30">
        <v>5695490.5399999991</v>
      </c>
      <c r="H110" s="30">
        <v>5416001.3000000007</v>
      </c>
      <c r="I110" s="30">
        <v>5851107.700000002</v>
      </c>
      <c r="J110" s="30">
        <v>6718428.5299999993</v>
      </c>
      <c r="K110" s="30">
        <v>6445192.9399999995</v>
      </c>
      <c r="L110" s="30">
        <v>6247804.0699999994</v>
      </c>
      <c r="M110" s="30">
        <v>5821038.8799999999</v>
      </c>
      <c r="N110" s="44"/>
      <c r="O110" s="83">
        <f t="shared" si="6"/>
        <v>71292079.370000005</v>
      </c>
      <c r="P110" s="30">
        <v>724980241.53000009</v>
      </c>
      <c r="Q110" s="13"/>
      <c r="R110" s="30"/>
    </row>
    <row r="111" spans="1:21" ht="15.75" x14ac:dyDescent="0.25">
      <c r="A111" s="35" t="s">
        <v>93</v>
      </c>
      <c r="B111" s="30">
        <v>768196.95</v>
      </c>
      <c r="C111" s="30">
        <v>679046.53000000014</v>
      </c>
      <c r="D111" s="30">
        <v>668513.96999999986</v>
      </c>
      <c r="E111" s="30">
        <v>671828.50000000012</v>
      </c>
      <c r="F111" s="30">
        <v>635592.31000000006</v>
      </c>
      <c r="G111" s="30">
        <v>670057.71999999986</v>
      </c>
      <c r="H111" s="30">
        <v>637176.62000000011</v>
      </c>
      <c r="I111" s="30">
        <v>688365.60999999975</v>
      </c>
      <c r="J111" s="30">
        <v>790403.38000000012</v>
      </c>
      <c r="K111" s="30">
        <v>758257.99999999988</v>
      </c>
      <c r="L111" s="30">
        <v>675473.70999999985</v>
      </c>
      <c r="M111" s="30">
        <v>0</v>
      </c>
      <c r="N111" s="44"/>
      <c r="O111" s="83">
        <f t="shared" si="6"/>
        <v>7642913.2999999989</v>
      </c>
      <c r="P111" s="30">
        <v>84547402.779999986</v>
      </c>
      <c r="Q111" s="13"/>
      <c r="R111" s="30"/>
    </row>
    <row r="112" spans="1:21" ht="15.75" x14ac:dyDescent="0.25">
      <c r="A112" s="35" t="s">
        <v>94</v>
      </c>
      <c r="B112" s="30">
        <v>960246.25999999978</v>
      </c>
      <c r="C112" s="30">
        <v>848808.16999999993</v>
      </c>
      <c r="D112" s="30">
        <v>835642.48</v>
      </c>
      <c r="E112" s="30">
        <v>839785.62000000011</v>
      </c>
      <c r="F112" s="30">
        <v>794490.3600000001</v>
      </c>
      <c r="G112" s="30">
        <v>837572.13999999978</v>
      </c>
      <c r="H112" s="30">
        <v>796470.78</v>
      </c>
      <c r="I112" s="30">
        <v>860457.00999999978</v>
      </c>
      <c r="J112" s="30">
        <v>988004.2200000002</v>
      </c>
      <c r="K112" s="30">
        <v>947822.52</v>
      </c>
      <c r="L112" s="30">
        <v>918794.72999999986</v>
      </c>
      <c r="M112" s="30">
        <v>856035.13000000035</v>
      </c>
      <c r="N112" s="44"/>
      <c r="O112" s="83">
        <f t="shared" si="6"/>
        <v>10484129.42</v>
      </c>
      <c r="P112" s="30">
        <v>106614742.08000001</v>
      </c>
      <c r="Q112" s="13"/>
      <c r="R112" s="30"/>
    </row>
    <row r="113" spans="1:21" ht="15.75" x14ac:dyDescent="0.25">
      <c r="A113" s="35" t="s">
        <v>95</v>
      </c>
      <c r="B113" s="30">
        <v>1984699.9500000004</v>
      </c>
      <c r="C113" s="30">
        <v>1760150.1299999994</v>
      </c>
      <c r="D113" s="30">
        <v>1739691.1699999995</v>
      </c>
      <c r="E113" s="30">
        <v>1734920.7200000002</v>
      </c>
      <c r="F113" s="30">
        <v>1642440.9</v>
      </c>
      <c r="G113" s="30">
        <v>1729318.6800000002</v>
      </c>
      <c r="H113" s="30">
        <v>1619293.3800000004</v>
      </c>
      <c r="I113" s="30">
        <v>1746294.3599999999</v>
      </c>
      <c r="J113" s="30">
        <v>2029459.0000000002</v>
      </c>
      <c r="K113" s="30">
        <v>1957835.2599999998</v>
      </c>
      <c r="L113" s="30">
        <v>1896607.4599999997</v>
      </c>
      <c r="M113" s="30">
        <v>1764940.8200000003</v>
      </c>
      <c r="N113" s="44"/>
      <c r="O113" s="83">
        <f t="shared" si="6"/>
        <v>21605651.830000002</v>
      </c>
      <c r="P113" s="30">
        <v>237341308.64999995</v>
      </c>
      <c r="Q113" s="13"/>
      <c r="R113" s="30"/>
    </row>
    <row r="114" spans="1:21" ht="13.5" x14ac:dyDescent="0.25">
      <c r="A114" s="35" t="s">
        <v>89</v>
      </c>
      <c r="B114" s="30">
        <v>258.45377434158286</v>
      </c>
      <c r="C114" s="30">
        <v>229.1011058178922</v>
      </c>
      <c r="D114" s="52">
        <v>233.68078159955263</v>
      </c>
      <c r="E114" s="30">
        <v>227.26391995020563</v>
      </c>
      <c r="F114" s="30">
        <v>222.17292128076062</v>
      </c>
      <c r="G114" s="30">
        <v>226.66490027603382</v>
      </c>
      <c r="H114" s="52">
        <v>215.54199515587788</v>
      </c>
      <c r="I114" s="30">
        <v>257.80711019894534</v>
      </c>
      <c r="J114" s="30">
        <v>271.24343006177077</v>
      </c>
      <c r="K114" s="30">
        <v>268.88581319148932</v>
      </c>
      <c r="L114" s="30">
        <v>252.24288743994498</v>
      </c>
      <c r="M114" s="30">
        <v>242.84684439716312</v>
      </c>
      <c r="N114" s="44"/>
      <c r="P114" s="30"/>
      <c r="R114" s="52"/>
    </row>
    <row r="115" spans="1:21" ht="15.75" x14ac:dyDescent="0.25">
      <c r="A115" s="35" t="s">
        <v>96</v>
      </c>
      <c r="B115" s="53">
        <v>2397</v>
      </c>
      <c r="C115" s="53">
        <v>2390.2903225806454</v>
      </c>
      <c r="D115" s="53">
        <v>2384</v>
      </c>
      <c r="E115" s="53">
        <v>2384</v>
      </c>
      <c r="F115" s="53">
        <v>2384</v>
      </c>
      <c r="G115" s="53">
        <v>2384</v>
      </c>
      <c r="H115" s="53">
        <v>2384</v>
      </c>
      <c r="I115" s="41">
        <v>2384</v>
      </c>
      <c r="J115" s="41">
        <v>2350</v>
      </c>
      <c r="K115" s="41">
        <v>2350</v>
      </c>
      <c r="L115" s="41">
        <v>2350</v>
      </c>
      <c r="M115" s="41">
        <v>2350</v>
      </c>
      <c r="N115" s="44"/>
      <c r="P115" s="72"/>
      <c r="R115" s="53"/>
    </row>
    <row r="116" spans="1:21" ht="15.75" x14ac:dyDescent="0.25">
      <c r="A116" s="35" t="s">
        <v>97</v>
      </c>
      <c r="B116" s="74">
        <v>1.4200000000000001E-2</v>
      </c>
      <c r="C116" s="74">
        <v>-7.0599999999999996E-2</v>
      </c>
      <c r="D116" s="74">
        <v>-3.2000000000000001E-2</v>
      </c>
      <c r="E116" s="74">
        <v>-7.2999999999999995E-2</v>
      </c>
      <c r="F116" s="55">
        <v>-4.1099999999999998E-2</v>
      </c>
      <c r="G116" s="74">
        <v>-0.03</v>
      </c>
      <c r="H116" s="74">
        <v>-8.2000000000000007E-3</v>
      </c>
      <c r="I116" s="74">
        <v>-2.47E-2</v>
      </c>
      <c r="J116" s="66">
        <v>3.3718122930516535E-2</v>
      </c>
      <c r="K116" s="66">
        <v>-4.6774953454015026E-4</v>
      </c>
      <c r="L116" s="66">
        <v>-1.9301606118356174E-2</v>
      </c>
      <c r="M116" s="66">
        <v>5.3E-3</v>
      </c>
      <c r="N116" s="44"/>
      <c r="P116" s="72"/>
      <c r="R116" s="54"/>
    </row>
    <row r="117" spans="1:21" ht="13.5" x14ac:dyDescent="0.25">
      <c r="A117" s="35"/>
      <c r="B117" s="53"/>
      <c r="C117" s="53"/>
      <c r="D117" s="53"/>
      <c r="E117" s="52"/>
      <c r="F117" s="52"/>
      <c r="G117" s="52"/>
      <c r="H117" s="52"/>
      <c r="I117" s="54"/>
      <c r="J117" s="54"/>
      <c r="K117" s="54"/>
      <c r="L117" s="54"/>
      <c r="M117" s="41"/>
      <c r="N117" s="44"/>
      <c r="P117" s="72"/>
      <c r="R117" s="54"/>
    </row>
    <row r="118" spans="1:21" ht="13.5" x14ac:dyDescent="0.25">
      <c r="A118" s="35"/>
      <c r="B118" s="53"/>
      <c r="C118" s="53"/>
      <c r="D118" s="53"/>
      <c r="E118" s="52"/>
      <c r="F118" s="52"/>
      <c r="G118" s="52"/>
      <c r="H118" s="52"/>
      <c r="I118" s="54"/>
      <c r="J118" s="54"/>
      <c r="K118" s="54"/>
      <c r="L118" s="54"/>
      <c r="M118" s="41"/>
      <c r="N118" s="44"/>
      <c r="R118" s="54"/>
    </row>
    <row r="119" spans="1:21" ht="15" x14ac:dyDescent="0.3">
      <c r="A119" s="43" t="s">
        <v>101</v>
      </c>
      <c r="B119" s="53"/>
      <c r="C119" s="53"/>
      <c r="D119" s="30"/>
      <c r="E119" s="52"/>
      <c r="F119" s="52"/>
      <c r="G119" s="52"/>
      <c r="H119" s="52"/>
      <c r="I119" s="54"/>
      <c r="J119" s="54"/>
      <c r="K119" s="54"/>
      <c r="L119" s="54"/>
      <c r="M119" s="41"/>
      <c r="N119" s="44"/>
      <c r="R119" s="54"/>
    </row>
    <row r="120" spans="1:21" ht="13.5" x14ac:dyDescent="0.25">
      <c r="A120" s="35" t="s">
        <v>1</v>
      </c>
      <c r="B120" s="30">
        <v>396612922.28000003</v>
      </c>
      <c r="C120" s="30">
        <v>374972411.1500001</v>
      </c>
      <c r="D120" s="30">
        <v>362515942.95000005</v>
      </c>
      <c r="E120" s="52">
        <v>377354214.34000003</v>
      </c>
      <c r="F120" s="52">
        <v>363865084.59999996</v>
      </c>
      <c r="G120" s="52">
        <v>370553765.15999991</v>
      </c>
      <c r="H120" s="30">
        <v>356633296.74999994</v>
      </c>
      <c r="I120" s="30">
        <v>364408487.45000005</v>
      </c>
      <c r="J120" s="30">
        <v>399747460.13999999</v>
      </c>
      <c r="K120" s="30">
        <v>389964662.53999996</v>
      </c>
      <c r="L120" s="30">
        <v>387290562.28999996</v>
      </c>
      <c r="M120" s="30">
        <v>357204654.59000003</v>
      </c>
      <c r="N120" s="44"/>
      <c r="O120" s="83">
        <f t="shared" ref="O120:O129" si="7">SUM(B120:N120)</f>
        <v>4501123464.2399998</v>
      </c>
      <c r="P120" s="30">
        <v>33468866028.030006</v>
      </c>
      <c r="Q120" s="13"/>
      <c r="R120" s="30"/>
      <c r="U120" s="13"/>
    </row>
    <row r="121" spans="1:21" ht="13.5" x14ac:dyDescent="0.25">
      <c r="A121" s="35" t="s">
        <v>2</v>
      </c>
      <c r="B121" s="30">
        <v>356169342.00999993</v>
      </c>
      <c r="C121" s="30">
        <v>337522031.81999993</v>
      </c>
      <c r="D121" s="30">
        <v>325254520.69999999</v>
      </c>
      <c r="E121" s="52">
        <v>339287862.55999994</v>
      </c>
      <c r="F121" s="52">
        <v>327580024.41000009</v>
      </c>
      <c r="G121" s="52">
        <v>333418080.16000003</v>
      </c>
      <c r="H121" s="30">
        <v>320870084</v>
      </c>
      <c r="I121" s="30">
        <v>327462633.08000004</v>
      </c>
      <c r="J121" s="30">
        <v>359808913.97000009</v>
      </c>
      <c r="K121" s="30">
        <v>351180462.63999999</v>
      </c>
      <c r="L121" s="30">
        <v>348199519.33999991</v>
      </c>
      <c r="M121" s="30">
        <v>320946651.96999991</v>
      </c>
      <c r="N121" s="44"/>
      <c r="O121" s="83">
        <f t="shared" si="7"/>
        <v>4047700126.6599994</v>
      </c>
      <c r="P121" s="30">
        <v>30160266497.230003</v>
      </c>
      <c r="Q121" s="13"/>
      <c r="R121" s="30"/>
      <c r="U121" s="13"/>
    </row>
    <row r="122" spans="1:21" ht="15.75" x14ac:dyDescent="0.25">
      <c r="A122" s="35" t="s">
        <v>90</v>
      </c>
      <c r="B122" s="30">
        <v>12715732.17</v>
      </c>
      <c r="C122" s="30">
        <v>12661751.169999996</v>
      </c>
      <c r="D122" s="30">
        <v>12499569.889999997</v>
      </c>
      <c r="E122" s="52">
        <v>13008485.52</v>
      </c>
      <c r="F122" s="52">
        <v>12357383.58</v>
      </c>
      <c r="G122" s="52">
        <v>12257219.500000002</v>
      </c>
      <c r="H122" s="30">
        <v>11940357.68</v>
      </c>
      <c r="I122" s="30">
        <v>11623472.989999998</v>
      </c>
      <c r="J122" s="30">
        <v>12933970.059999999</v>
      </c>
      <c r="K122" s="30">
        <v>12398843.130000001</v>
      </c>
      <c r="L122" s="30">
        <v>12584806.590000004</v>
      </c>
      <c r="M122" s="30">
        <v>12281460.499999998</v>
      </c>
      <c r="N122" s="44"/>
      <c r="O122" s="83">
        <f t="shared" si="7"/>
        <v>149263052.77999997</v>
      </c>
      <c r="P122" s="30">
        <v>1018450026.26</v>
      </c>
      <c r="Q122" s="13"/>
      <c r="R122" s="30"/>
      <c r="U122" s="13"/>
    </row>
    <row r="123" spans="1:21" ht="15.75" x14ac:dyDescent="0.25">
      <c r="A123" s="35" t="s">
        <v>91</v>
      </c>
      <c r="B123" s="30">
        <v>0</v>
      </c>
      <c r="C123" s="30">
        <v>0</v>
      </c>
      <c r="D123" s="30">
        <v>0</v>
      </c>
      <c r="E123" s="52">
        <v>0</v>
      </c>
      <c r="F123" s="52">
        <v>0</v>
      </c>
      <c r="G123" s="52">
        <v>0</v>
      </c>
      <c r="H123" s="30">
        <v>0</v>
      </c>
      <c r="I123" s="30">
        <v>0</v>
      </c>
      <c r="J123" s="30">
        <v>0</v>
      </c>
      <c r="K123" s="30">
        <v>0</v>
      </c>
      <c r="L123" s="30">
        <v>0</v>
      </c>
      <c r="M123" s="30">
        <v>0</v>
      </c>
      <c r="N123" s="44"/>
      <c r="O123" s="83">
        <f t="shared" si="7"/>
        <v>0</v>
      </c>
      <c r="P123" s="30">
        <v>0</v>
      </c>
      <c r="Q123" s="13"/>
      <c r="R123" s="30"/>
      <c r="U123" s="13"/>
    </row>
    <row r="124" spans="1:21" ht="15.75" x14ac:dyDescent="0.25">
      <c r="A124" s="35" t="s">
        <v>92</v>
      </c>
      <c r="B124" s="30">
        <v>0</v>
      </c>
      <c r="C124" s="30">
        <v>0</v>
      </c>
      <c r="D124" s="30">
        <v>0</v>
      </c>
      <c r="E124" s="52">
        <v>0</v>
      </c>
      <c r="F124" s="52">
        <v>0</v>
      </c>
      <c r="G124" s="52">
        <v>0</v>
      </c>
      <c r="H124" s="30">
        <v>0</v>
      </c>
      <c r="I124" s="30">
        <v>0</v>
      </c>
      <c r="J124" s="30">
        <v>0</v>
      </c>
      <c r="K124" s="30">
        <v>0</v>
      </c>
      <c r="L124" s="30">
        <v>0</v>
      </c>
      <c r="M124" s="30">
        <v>0</v>
      </c>
      <c r="N124" s="44"/>
      <c r="O124" s="83">
        <f t="shared" si="7"/>
        <v>0</v>
      </c>
      <c r="P124" s="30">
        <v>310436.7</v>
      </c>
      <c r="Q124" s="13"/>
      <c r="R124" s="30"/>
      <c r="U124" s="13"/>
    </row>
    <row r="125" spans="1:21" ht="13.5" x14ac:dyDescent="0.25">
      <c r="A125" s="35" t="s">
        <v>31</v>
      </c>
      <c r="B125" s="30">
        <v>27727848.099999994</v>
      </c>
      <c r="C125" s="30">
        <v>24788628.159999996</v>
      </c>
      <c r="D125" s="30">
        <v>24761852.359999996</v>
      </c>
      <c r="E125" s="52">
        <v>25057866.260000005</v>
      </c>
      <c r="F125" s="52">
        <v>23927676.610000003</v>
      </c>
      <c r="G125" s="52">
        <v>24878465.499999993</v>
      </c>
      <c r="H125" s="30">
        <v>23822855.070000011</v>
      </c>
      <c r="I125" s="30">
        <v>25322381.379999995</v>
      </c>
      <c r="J125" s="30">
        <v>27004576.109999999</v>
      </c>
      <c r="K125" s="30">
        <v>26385356.77</v>
      </c>
      <c r="L125" s="30">
        <v>26506236.359999992</v>
      </c>
      <c r="M125" s="30">
        <v>23976542.120000005</v>
      </c>
      <c r="N125" s="44"/>
      <c r="O125" s="83">
        <f t="shared" si="7"/>
        <v>304160284.80000001</v>
      </c>
      <c r="P125" s="30">
        <v>2290459941.2400002</v>
      </c>
      <c r="Q125" s="13"/>
      <c r="R125" s="30"/>
      <c r="U125" s="13"/>
    </row>
    <row r="126" spans="1:21" ht="13.5" x14ac:dyDescent="0.25">
      <c r="A126" s="35" t="s">
        <v>85</v>
      </c>
      <c r="B126" s="30">
        <v>9427468.3199999984</v>
      </c>
      <c r="C126" s="30">
        <v>8428133.5800000001</v>
      </c>
      <c r="D126" s="30">
        <v>8419029.7800000012</v>
      </c>
      <c r="E126" s="52">
        <v>8519674.5600000005</v>
      </c>
      <c r="F126" s="52">
        <v>8135410.0500000026</v>
      </c>
      <c r="G126" s="30">
        <v>8458678.2700000014</v>
      </c>
      <c r="H126" s="30">
        <v>8099770.7400000002</v>
      </c>
      <c r="I126" s="30">
        <v>8609609.6700000018</v>
      </c>
      <c r="J126" s="30">
        <v>9181555.8699999992</v>
      </c>
      <c r="K126" s="30">
        <v>8971021.3100000005</v>
      </c>
      <c r="L126" s="30">
        <v>9012120.3400000017</v>
      </c>
      <c r="M126" s="30">
        <v>8152024.3300000001</v>
      </c>
      <c r="N126" s="44"/>
      <c r="O126" s="83">
        <f t="shared" si="7"/>
        <v>103414496.82000002</v>
      </c>
      <c r="P126" s="30">
        <v>778756380.07999992</v>
      </c>
      <c r="Q126" s="13"/>
      <c r="R126" s="30"/>
    </row>
    <row r="127" spans="1:21" ht="15.75" x14ac:dyDescent="0.25">
      <c r="A127" s="35" t="s">
        <v>93</v>
      </c>
      <c r="B127" s="30">
        <v>1109113.9199999997</v>
      </c>
      <c r="C127" s="30">
        <v>991545.09999999986</v>
      </c>
      <c r="D127" s="30">
        <v>990474.10000000021</v>
      </c>
      <c r="E127" s="52">
        <v>1002314.6399999999</v>
      </c>
      <c r="F127" s="52">
        <v>957107.04000000015</v>
      </c>
      <c r="G127" s="52">
        <v>995138.60999999987</v>
      </c>
      <c r="H127" s="30">
        <v>952914.22000000009</v>
      </c>
      <c r="I127" s="30">
        <v>1012895.26</v>
      </c>
      <c r="J127" s="30">
        <v>1080183.0500000003</v>
      </c>
      <c r="K127" s="30">
        <v>1055414.27</v>
      </c>
      <c r="L127" s="30">
        <v>982002.10000000009</v>
      </c>
      <c r="M127" s="30">
        <v>0</v>
      </c>
      <c r="N127" s="44"/>
      <c r="O127" s="83">
        <f t="shared" si="7"/>
        <v>11129102.309999999</v>
      </c>
      <c r="P127" s="30">
        <v>90581088.85999997</v>
      </c>
      <c r="Q127" s="13"/>
      <c r="R127" s="30"/>
    </row>
    <row r="128" spans="1:21" ht="15.75" x14ac:dyDescent="0.25">
      <c r="A128" s="35" t="s">
        <v>94</v>
      </c>
      <c r="B128" s="30">
        <v>1386392.4000000004</v>
      </c>
      <c r="C128" s="30">
        <v>1239431.3900000001</v>
      </c>
      <c r="D128" s="30">
        <v>1238092.5799999996</v>
      </c>
      <c r="E128" s="52">
        <v>1252893.3100000003</v>
      </c>
      <c r="F128" s="52">
        <v>1196383.8400000001</v>
      </c>
      <c r="G128" s="52">
        <v>1243923.27</v>
      </c>
      <c r="H128" s="30">
        <v>1191142.77</v>
      </c>
      <c r="I128" s="30">
        <v>1266119.0800000003</v>
      </c>
      <c r="J128" s="30">
        <v>1350228.7999999998</v>
      </c>
      <c r="K128" s="30">
        <v>1319267.8499999999</v>
      </c>
      <c r="L128" s="30">
        <v>1325311.8200000003</v>
      </c>
      <c r="M128" s="30">
        <v>1198827.1200000001</v>
      </c>
      <c r="N128" s="44"/>
      <c r="O128" s="83">
        <f t="shared" si="7"/>
        <v>15208014.23</v>
      </c>
      <c r="P128" s="30">
        <v>114522997.47000003</v>
      </c>
      <c r="Q128" s="13"/>
      <c r="R128" s="30"/>
    </row>
    <row r="129" spans="1:21" ht="15.75" x14ac:dyDescent="0.25">
      <c r="A129" s="35" t="s">
        <v>95</v>
      </c>
      <c r="B129" s="30">
        <v>2840091.0900000003</v>
      </c>
      <c r="C129" s="30">
        <v>2560858.3600000008</v>
      </c>
      <c r="D129" s="30">
        <v>2560629.4700000002</v>
      </c>
      <c r="E129" s="52">
        <v>2567830.0700000003</v>
      </c>
      <c r="F129" s="52">
        <v>2459189.17</v>
      </c>
      <c r="G129" s="52">
        <v>2556012.7699999996</v>
      </c>
      <c r="H129" s="30">
        <v>2407140.36</v>
      </c>
      <c r="I129" s="30">
        <v>2558409.9699999997</v>
      </c>
      <c r="J129" s="30">
        <v>2753682.5199999996</v>
      </c>
      <c r="K129" s="30">
        <v>2702232.02</v>
      </c>
      <c r="L129" s="30">
        <v>2718701.91</v>
      </c>
      <c r="M129" s="30">
        <v>2466637.0799999996</v>
      </c>
      <c r="N129" s="44"/>
      <c r="O129" s="83">
        <f t="shared" si="7"/>
        <v>31151414.789999999</v>
      </c>
      <c r="P129" s="30">
        <v>249103111.95999995</v>
      </c>
      <c r="Q129" s="13"/>
      <c r="R129" s="30"/>
    </row>
    <row r="130" spans="1:21" ht="13.5" x14ac:dyDescent="0.25">
      <c r="A130" s="35" t="s">
        <v>89</v>
      </c>
      <c r="B130" s="52">
        <v>296.86250013382858</v>
      </c>
      <c r="C130" s="52">
        <v>265.62185270512089</v>
      </c>
      <c r="D130" s="52">
        <v>273.94459962385213</v>
      </c>
      <c r="E130" s="52">
        <v>268.27688896502264</v>
      </c>
      <c r="F130" s="52">
        <v>264.71597090386109</v>
      </c>
      <c r="G130" s="52">
        <v>266.35617164330904</v>
      </c>
      <c r="H130" s="52">
        <v>255.05449578707334</v>
      </c>
      <c r="I130" s="52">
        <v>300.1562441325683</v>
      </c>
      <c r="J130" s="52">
        <v>289.11893740029763</v>
      </c>
      <c r="K130" s="52">
        <v>291.90570605155432</v>
      </c>
      <c r="L130" s="52">
        <v>283.78521264285661</v>
      </c>
      <c r="M130" s="30">
        <v>265.25657838256444</v>
      </c>
      <c r="N130" s="44"/>
      <c r="P130" s="30"/>
      <c r="R130" s="52"/>
    </row>
    <row r="131" spans="1:21" ht="15.75" x14ac:dyDescent="0.25">
      <c r="A131" s="35" t="s">
        <v>96</v>
      </c>
      <c r="B131" s="53">
        <v>3013</v>
      </c>
      <c r="C131" s="53">
        <v>3010.4193548387098</v>
      </c>
      <c r="D131" s="53">
        <v>3013</v>
      </c>
      <c r="E131" s="53">
        <v>3013</v>
      </c>
      <c r="F131" s="53">
        <v>3013</v>
      </c>
      <c r="G131" s="53">
        <v>3013</v>
      </c>
      <c r="H131" s="53">
        <v>3013</v>
      </c>
      <c r="I131" s="53">
        <v>3013</v>
      </c>
      <c r="J131" s="53">
        <v>3013</v>
      </c>
      <c r="K131" s="53">
        <v>3013</v>
      </c>
      <c r="L131" s="53">
        <v>3012.9677419354839</v>
      </c>
      <c r="M131" s="41">
        <v>3013</v>
      </c>
      <c r="N131" s="44"/>
      <c r="P131" s="72"/>
      <c r="R131" s="53"/>
    </row>
    <row r="132" spans="1:21" ht="15.75" x14ac:dyDescent="0.25">
      <c r="A132" s="35" t="s">
        <v>97</v>
      </c>
      <c r="B132" s="74">
        <v>1.83E-2</v>
      </c>
      <c r="C132" s="74">
        <v>-2.8000000000000001E-2</v>
      </c>
      <c r="D132" s="74">
        <v>-5.4999999999999997E-3</v>
      </c>
      <c r="E132" s="74">
        <v>2.1700000000000001E-2</v>
      </c>
      <c r="F132" s="55">
        <v>-1.17E-2</v>
      </c>
      <c r="G132" s="74">
        <v>-8.6999999999999994E-3</v>
      </c>
      <c r="H132" s="74">
        <v>1.8200000000000001E-2</v>
      </c>
      <c r="I132" s="74">
        <v>9.2999999999999992E-3</v>
      </c>
      <c r="J132" s="66">
        <v>-8.7159368727772833E-3</v>
      </c>
      <c r="K132" s="66">
        <v>8.0004604320335591E-3</v>
      </c>
      <c r="L132" s="66">
        <v>-5.0851963450651572E-2</v>
      </c>
      <c r="M132" s="66">
        <v>-3.5999999999999999E-3</v>
      </c>
      <c r="N132" s="44"/>
      <c r="P132" s="72"/>
      <c r="R132" s="54"/>
    </row>
    <row r="133" spans="1:21" ht="13.5" x14ac:dyDescent="0.25">
      <c r="A133" s="35"/>
      <c r="B133" s="53"/>
      <c r="C133" s="53"/>
      <c r="D133" s="53"/>
      <c r="E133" s="52"/>
      <c r="F133" s="52"/>
      <c r="G133" s="52"/>
      <c r="H133" s="52"/>
      <c r="I133" s="54"/>
      <c r="J133" s="54"/>
      <c r="K133" s="54"/>
      <c r="L133" s="54"/>
      <c r="M133" s="61"/>
      <c r="N133" s="44"/>
      <c r="P133" s="72"/>
      <c r="R133" s="54"/>
    </row>
    <row r="134" spans="1:21" ht="13.5" x14ac:dyDescent="0.25">
      <c r="A134" s="35"/>
      <c r="B134" s="53"/>
      <c r="C134" s="53"/>
      <c r="D134" s="53"/>
      <c r="E134" s="52"/>
      <c r="F134" s="52"/>
      <c r="G134" s="52"/>
      <c r="H134" s="52"/>
      <c r="I134" s="54"/>
      <c r="J134" s="54"/>
      <c r="K134" s="54"/>
      <c r="L134" s="54"/>
      <c r="M134" s="61"/>
      <c r="N134" s="44"/>
      <c r="R134" s="54"/>
    </row>
    <row r="135" spans="1:21" ht="15" x14ac:dyDescent="0.3">
      <c r="A135" s="43" t="s">
        <v>102</v>
      </c>
      <c r="B135" s="53"/>
      <c r="C135" s="53"/>
      <c r="D135" s="53"/>
      <c r="E135" s="52"/>
      <c r="F135" s="52"/>
      <c r="G135" s="52"/>
      <c r="H135" s="52"/>
      <c r="I135" s="54"/>
      <c r="J135" s="54"/>
      <c r="K135" s="54"/>
      <c r="L135" s="54"/>
      <c r="M135" s="61"/>
      <c r="N135" s="44"/>
      <c r="R135" s="54"/>
    </row>
    <row r="136" spans="1:21" ht="13.5" x14ac:dyDescent="0.25">
      <c r="A136" s="35" t="s">
        <v>1</v>
      </c>
      <c r="B136" s="30">
        <v>279490714.66999996</v>
      </c>
      <c r="C136" s="30">
        <v>257493318.19000006</v>
      </c>
      <c r="D136" s="30">
        <v>250949170.32000002</v>
      </c>
      <c r="E136" s="52">
        <v>256315961.33999994</v>
      </c>
      <c r="F136" s="52">
        <v>239239508.67999998</v>
      </c>
      <c r="G136" s="52">
        <v>274299047.95999998</v>
      </c>
      <c r="H136" s="30">
        <v>261198102.74999994</v>
      </c>
      <c r="I136" s="30">
        <v>271969395.75999993</v>
      </c>
      <c r="J136" s="30">
        <v>295764912.87</v>
      </c>
      <c r="K136" s="30">
        <v>276593667.34000003</v>
      </c>
      <c r="L136" s="30">
        <v>274433764.14999998</v>
      </c>
      <c r="M136" s="30">
        <v>264131681.48999995</v>
      </c>
      <c r="N136" s="44"/>
      <c r="O136" s="83">
        <f t="shared" ref="O136:O145" si="8">SUM(B136:N136)</f>
        <v>3201879245.52</v>
      </c>
      <c r="P136" s="30">
        <v>25601432882.759995</v>
      </c>
      <c r="Q136" s="13"/>
      <c r="R136" s="30"/>
      <c r="S136" s="30"/>
      <c r="T136" s="30"/>
      <c r="U136" s="13"/>
    </row>
    <row r="137" spans="1:21" ht="13.5" x14ac:dyDescent="0.25">
      <c r="A137" s="35" t="s">
        <v>2</v>
      </c>
      <c r="B137" s="30">
        <v>250175361.44999996</v>
      </c>
      <c r="C137" s="30">
        <v>230958949.19999999</v>
      </c>
      <c r="D137" s="30">
        <v>225173774.54000002</v>
      </c>
      <c r="E137" s="52">
        <v>229725368.41</v>
      </c>
      <c r="F137" s="52">
        <v>214874521.71000001</v>
      </c>
      <c r="G137" s="52">
        <v>246285103.79000002</v>
      </c>
      <c r="H137" s="30">
        <v>234259929.66999996</v>
      </c>
      <c r="I137" s="30">
        <v>243545830.49000001</v>
      </c>
      <c r="J137" s="30">
        <v>265983846.16999999</v>
      </c>
      <c r="K137" s="30">
        <v>247893920.88999999</v>
      </c>
      <c r="L137" s="30">
        <v>246511968.89999998</v>
      </c>
      <c r="M137" s="30">
        <v>237243637.79999995</v>
      </c>
      <c r="N137" s="44"/>
      <c r="O137" s="83">
        <f t="shared" si="8"/>
        <v>2872632213.0200005</v>
      </c>
      <c r="P137" s="30">
        <v>23027310071.309994</v>
      </c>
      <c r="Q137" s="13"/>
      <c r="R137" s="30"/>
      <c r="S137" s="30"/>
      <c r="T137" s="30"/>
      <c r="U137" s="13"/>
    </row>
    <row r="138" spans="1:21" ht="15.75" x14ac:dyDescent="0.25">
      <c r="A138" s="35" t="s">
        <v>90</v>
      </c>
      <c r="B138" s="30">
        <v>5384461.5399999991</v>
      </c>
      <c r="C138" s="30">
        <v>4650033.12</v>
      </c>
      <c r="D138" s="30">
        <v>4896919.29</v>
      </c>
      <c r="E138" s="52">
        <v>4957985.5700000012</v>
      </c>
      <c r="F138" s="52">
        <v>4577473.3100000005</v>
      </c>
      <c r="G138" s="52">
        <v>6220750.7899999982</v>
      </c>
      <c r="H138" s="30">
        <v>5434024.3300000001</v>
      </c>
      <c r="I138" s="30">
        <v>5380923.290000001</v>
      </c>
      <c r="J138" s="30">
        <v>5480630.040000001</v>
      </c>
      <c r="K138" s="30">
        <v>5695394.96</v>
      </c>
      <c r="L138" s="30">
        <v>5782378.1900000013</v>
      </c>
      <c r="M138" s="30">
        <v>5440664.2300000004</v>
      </c>
      <c r="N138" s="44"/>
      <c r="O138" s="83">
        <f t="shared" si="8"/>
        <v>63901638.659999996</v>
      </c>
      <c r="P138" s="30">
        <v>457256857.48999989</v>
      </c>
      <c r="Q138" s="13"/>
      <c r="R138" s="30"/>
      <c r="S138" s="30"/>
      <c r="T138" s="30"/>
      <c r="U138" s="13"/>
    </row>
    <row r="139" spans="1:21" ht="15.75" x14ac:dyDescent="0.25">
      <c r="A139" s="35" t="s">
        <v>91</v>
      </c>
      <c r="B139" s="30">
        <v>0</v>
      </c>
      <c r="C139" s="30">
        <v>0</v>
      </c>
      <c r="D139" s="30">
        <v>0</v>
      </c>
      <c r="E139" s="52">
        <v>0</v>
      </c>
      <c r="F139" s="52">
        <v>0</v>
      </c>
      <c r="G139" s="52">
        <v>0</v>
      </c>
      <c r="H139" s="30">
        <v>0</v>
      </c>
      <c r="I139" s="30">
        <v>0</v>
      </c>
      <c r="J139" s="30">
        <v>0</v>
      </c>
      <c r="K139" s="30">
        <v>0</v>
      </c>
      <c r="L139" s="30">
        <v>0</v>
      </c>
      <c r="M139" s="30">
        <v>0</v>
      </c>
      <c r="N139" s="44"/>
      <c r="O139" s="83">
        <f t="shared" si="8"/>
        <v>0</v>
      </c>
      <c r="P139" s="30">
        <v>0</v>
      </c>
      <c r="Q139" s="13"/>
      <c r="R139" s="30"/>
      <c r="S139" s="30"/>
      <c r="T139" s="30"/>
      <c r="U139" s="13"/>
    </row>
    <row r="140" spans="1:21" ht="15.75" x14ac:dyDescent="0.25">
      <c r="A140" s="35" t="s">
        <v>92</v>
      </c>
      <c r="B140" s="30">
        <v>0</v>
      </c>
      <c r="C140" s="30">
        <v>0</v>
      </c>
      <c r="D140" s="30">
        <v>0</v>
      </c>
      <c r="E140" s="52">
        <v>0</v>
      </c>
      <c r="F140" s="52">
        <v>0</v>
      </c>
      <c r="G140" s="52">
        <v>0</v>
      </c>
      <c r="H140" s="30">
        <v>0</v>
      </c>
      <c r="I140" s="30">
        <v>0</v>
      </c>
      <c r="J140" s="30">
        <v>0</v>
      </c>
      <c r="K140" s="30">
        <v>0</v>
      </c>
      <c r="L140" s="30">
        <v>0</v>
      </c>
      <c r="M140" s="30">
        <v>0</v>
      </c>
      <c r="N140" s="44"/>
      <c r="O140" s="83">
        <f t="shared" si="8"/>
        <v>0</v>
      </c>
      <c r="P140" s="30">
        <v>281949.34999999998</v>
      </c>
      <c r="Q140" s="13"/>
      <c r="R140" s="30"/>
      <c r="S140" s="30"/>
      <c r="T140" s="30"/>
      <c r="U140" s="13"/>
    </row>
    <row r="141" spans="1:21" ht="13.5" x14ac:dyDescent="0.25">
      <c r="A141" s="35" t="s">
        <v>31</v>
      </c>
      <c r="B141" s="30">
        <v>23930891.68</v>
      </c>
      <c r="C141" s="30">
        <v>21884335.870000005</v>
      </c>
      <c r="D141" s="30">
        <v>20878476.489999998</v>
      </c>
      <c r="E141" s="52">
        <v>21632607.359999999</v>
      </c>
      <c r="F141" s="52">
        <v>19787513.66</v>
      </c>
      <c r="G141" s="52">
        <v>21793193.379999995</v>
      </c>
      <c r="H141" s="30">
        <v>21504148.75</v>
      </c>
      <c r="I141" s="30">
        <v>23042641.979999997</v>
      </c>
      <c r="J141" s="30">
        <v>24300436.66</v>
      </c>
      <c r="K141" s="30">
        <v>23004351.490000002</v>
      </c>
      <c r="L141" s="30">
        <v>22139417.060000006</v>
      </c>
      <c r="M141" s="30">
        <v>21447379.460000001</v>
      </c>
      <c r="N141" s="44"/>
      <c r="O141" s="83">
        <f t="shared" si="8"/>
        <v>265345393.84</v>
      </c>
      <c r="P141" s="30">
        <v>2117147903.3099995</v>
      </c>
      <c r="Q141" s="13"/>
      <c r="R141" s="30"/>
      <c r="S141" s="30"/>
      <c r="T141" s="30"/>
      <c r="U141" s="13"/>
    </row>
    <row r="142" spans="1:21" ht="13.5" x14ac:dyDescent="0.25">
      <c r="A142" s="35" t="s">
        <v>85</v>
      </c>
      <c r="B142" s="30">
        <v>8136503.1600000011</v>
      </c>
      <c r="C142" s="30">
        <v>7440674.2000000011</v>
      </c>
      <c r="D142" s="30">
        <v>7098682.0099999988</v>
      </c>
      <c r="E142" s="52">
        <v>7355086.5099999998</v>
      </c>
      <c r="F142" s="52">
        <v>6727754.6600000011</v>
      </c>
      <c r="G142" s="30">
        <v>7409685.7700000014</v>
      </c>
      <c r="H142" s="30">
        <v>7311410.5600000005</v>
      </c>
      <c r="I142" s="30">
        <v>7834498.2700000005</v>
      </c>
      <c r="J142" s="30">
        <v>8262148.4699999997</v>
      </c>
      <c r="K142" s="30">
        <v>7821479.5100000007</v>
      </c>
      <c r="L142" s="30">
        <v>7527401.8199999994</v>
      </c>
      <c r="M142" s="30">
        <v>7292109.0199999996</v>
      </c>
      <c r="N142" s="44"/>
      <c r="O142" s="83">
        <f t="shared" si="8"/>
        <v>90217433.960000008</v>
      </c>
      <c r="P142" s="30">
        <v>719830287.55000007</v>
      </c>
      <c r="Q142" s="13"/>
      <c r="R142" s="30"/>
      <c r="S142" s="30"/>
      <c r="T142" s="30"/>
    </row>
    <row r="143" spans="1:21" ht="15.75" x14ac:dyDescent="0.25">
      <c r="A143" s="35" t="s">
        <v>93</v>
      </c>
      <c r="B143" s="30">
        <v>957235.69</v>
      </c>
      <c r="C143" s="30">
        <v>875373.44</v>
      </c>
      <c r="D143" s="30">
        <v>835139.05999999994</v>
      </c>
      <c r="E143" s="52">
        <v>865304.28999999992</v>
      </c>
      <c r="F143" s="52">
        <v>791500.57</v>
      </c>
      <c r="G143" s="52">
        <v>871727.71999999974</v>
      </c>
      <c r="H143" s="30">
        <v>860165.96000000008</v>
      </c>
      <c r="I143" s="30">
        <v>921705.65999999992</v>
      </c>
      <c r="J143" s="30">
        <v>972017.47</v>
      </c>
      <c r="K143" s="30">
        <v>920174.05999999982</v>
      </c>
      <c r="L143" s="30">
        <v>816897.42999999993</v>
      </c>
      <c r="M143" s="30">
        <v>0</v>
      </c>
      <c r="N143" s="44"/>
      <c r="O143" s="83">
        <f t="shared" si="8"/>
        <v>9687241.3499999996</v>
      </c>
      <c r="P143" s="30">
        <v>83759341.609999985</v>
      </c>
      <c r="Q143" s="13"/>
      <c r="R143" s="30"/>
      <c r="S143" s="30"/>
      <c r="T143" s="30"/>
    </row>
    <row r="144" spans="1:21" ht="15.75" x14ac:dyDescent="0.25">
      <c r="A144" s="35" t="s">
        <v>94</v>
      </c>
      <c r="B144" s="30">
        <v>1196544.6100000001</v>
      </c>
      <c r="C144" s="30">
        <v>1094216.83</v>
      </c>
      <c r="D144" s="30">
        <v>1043923.8299999998</v>
      </c>
      <c r="E144" s="52">
        <v>1081630.3999999997</v>
      </c>
      <c r="F144" s="52">
        <v>989375.66</v>
      </c>
      <c r="G144" s="52">
        <v>1089659.6599999999</v>
      </c>
      <c r="H144" s="30">
        <v>1075207.48</v>
      </c>
      <c r="I144" s="30">
        <v>1152132.1099999999</v>
      </c>
      <c r="J144" s="30">
        <v>1215021.8400000001</v>
      </c>
      <c r="K144" s="30">
        <v>1150217.55</v>
      </c>
      <c r="L144" s="30">
        <v>1106970.8599999999</v>
      </c>
      <c r="M144" s="30">
        <v>1072368.9999999998</v>
      </c>
      <c r="N144" s="44"/>
      <c r="O144" s="83">
        <f t="shared" si="8"/>
        <v>13267269.83</v>
      </c>
      <c r="P144" s="30">
        <v>105857396.01999997</v>
      </c>
      <c r="Q144" s="13"/>
      <c r="R144" s="30"/>
      <c r="S144" s="30"/>
      <c r="T144" s="30"/>
    </row>
    <row r="145" spans="1:21" ht="15.75" x14ac:dyDescent="0.25">
      <c r="A145" s="35" t="s">
        <v>95</v>
      </c>
      <c r="B145" s="30">
        <v>2475325.7600000002</v>
      </c>
      <c r="C145" s="30">
        <v>2267687.8300000005</v>
      </c>
      <c r="D145" s="30">
        <v>2168370.85</v>
      </c>
      <c r="E145" s="52">
        <v>2225858.73</v>
      </c>
      <c r="F145" s="52">
        <v>2039497.7200000002</v>
      </c>
      <c r="G145" s="52">
        <v>2243965.6500000004</v>
      </c>
      <c r="H145" s="30">
        <v>2178155.67</v>
      </c>
      <c r="I145" s="30">
        <v>2329141.64</v>
      </c>
      <c r="J145" s="30">
        <v>2487160.2200000007</v>
      </c>
      <c r="K145" s="30">
        <v>2370315.5000000005</v>
      </c>
      <c r="L145" s="30">
        <v>2275990.89</v>
      </c>
      <c r="M145" s="30">
        <v>2204280.34</v>
      </c>
      <c r="N145" s="44"/>
      <c r="O145" s="83">
        <f t="shared" si="8"/>
        <v>27265750.800000001</v>
      </c>
      <c r="P145" s="30">
        <v>230351067.85999995</v>
      </c>
      <c r="Q145" s="13"/>
      <c r="R145" s="30"/>
      <c r="S145" s="30"/>
      <c r="T145" s="30"/>
    </row>
    <row r="146" spans="1:21" ht="13.5" x14ac:dyDescent="0.25">
      <c r="A146" s="35" t="s">
        <v>89</v>
      </c>
      <c r="B146" s="52">
        <v>268.32264433157297</v>
      </c>
      <c r="C146" s="52">
        <v>241.39176331086827</v>
      </c>
      <c r="D146" s="52">
        <v>234.4052597956663</v>
      </c>
      <c r="E146" s="52">
        <v>235.03740110170688</v>
      </c>
      <c r="F146" s="52">
        <v>222.1568840238015</v>
      </c>
      <c r="G146" s="52">
        <v>236.78216169232601</v>
      </c>
      <c r="H146" s="52">
        <v>233.64170351698735</v>
      </c>
      <c r="I146" s="52">
        <v>277.18137395948605</v>
      </c>
      <c r="J146" s="52">
        <v>265.27702567573465</v>
      </c>
      <c r="K146" s="52">
        <v>261.35368654851169</v>
      </c>
      <c r="L146" s="52">
        <v>243.41334146931413</v>
      </c>
      <c r="M146" s="52">
        <v>243.66484276300847</v>
      </c>
      <c r="N146" s="44"/>
      <c r="O146" s="83"/>
      <c r="P146" s="30"/>
      <c r="R146" s="52"/>
      <c r="S146" s="30"/>
      <c r="T146" s="30"/>
    </row>
    <row r="147" spans="1:21" ht="15.75" x14ac:dyDescent="0.25">
      <c r="A147" s="35" t="s">
        <v>96</v>
      </c>
      <c r="B147" s="53">
        <v>2877</v>
      </c>
      <c r="C147" s="53">
        <v>2924.483870967742</v>
      </c>
      <c r="D147" s="53">
        <v>2969</v>
      </c>
      <c r="E147" s="53">
        <v>2969</v>
      </c>
      <c r="F147" s="53">
        <v>2969</v>
      </c>
      <c r="G147" s="53">
        <v>2969</v>
      </c>
      <c r="H147" s="53">
        <v>2969</v>
      </c>
      <c r="I147" s="53">
        <v>2969</v>
      </c>
      <c r="J147" s="53">
        <v>2954.9677419354839</v>
      </c>
      <c r="K147" s="53">
        <v>2934</v>
      </c>
      <c r="L147" s="53">
        <v>2934</v>
      </c>
      <c r="M147" s="53">
        <v>2934</v>
      </c>
      <c r="N147" s="44"/>
      <c r="O147" s="83"/>
      <c r="P147" s="72"/>
      <c r="R147" s="53"/>
      <c r="S147" s="30"/>
    </row>
    <row r="148" spans="1:21" ht="15.75" x14ac:dyDescent="0.25">
      <c r="A148" s="35" t="s">
        <v>97</v>
      </c>
      <c r="B148" s="74">
        <v>-1.6899999999999998E-2</v>
      </c>
      <c r="C148" s="74">
        <v>-7.6600000000000001E-2</v>
      </c>
      <c r="D148" s="74">
        <v>-5.4000000000000003E-3</v>
      </c>
      <c r="E148" s="74">
        <v>-5.0500000000000003E-2</v>
      </c>
      <c r="F148" s="55">
        <v>-9.4600000000000004E-2</v>
      </c>
      <c r="G148" s="74">
        <v>-6.1400000000000003E-2</v>
      </c>
      <c r="H148" s="74">
        <v>5.0000000000000001E-3</v>
      </c>
      <c r="I148" s="74">
        <v>1.1999999999999999E-3</v>
      </c>
      <c r="J148" s="66">
        <v>3.2057601047172694E-2</v>
      </c>
      <c r="K148" s="66">
        <v>-3.8356467844672906E-2</v>
      </c>
      <c r="L148" s="66">
        <v>-1.2905377698897059E-2</v>
      </c>
      <c r="M148" s="66">
        <v>2.9399999999999999E-2</v>
      </c>
      <c r="N148" s="44"/>
      <c r="O148" s="83"/>
      <c r="P148" s="72"/>
      <c r="R148" s="54"/>
      <c r="S148" s="72"/>
    </row>
    <row r="149" spans="1:21" ht="13.5" x14ac:dyDescent="0.25">
      <c r="A149" s="35"/>
      <c r="B149" s="53"/>
      <c r="C149" s="54"/>
      <c r="D149" s="53"/>
      <c r="E149" s="52"/>
      <c r="F149" s="52"/>
      <c r="G149" s="52"/>
      <c r="H149" s="54"/>
      <c r="I149" s="54"/>
      <c r="J149" s="54"/>
      <c r="K149" s="54"/>
      <c r="L149" s="54"/>
      <c r="M149" s="54"/>
      <c r="N149" s="44"/>
      <c r="O149" s="83"/>
      <c r="P149" s="72"/>
      <c r="R149" s="54"/>
    </row>
    <row r="150" spans="1:21" ht="13.5" x14ac:dyDescent="0.25">
      <c r="A150" s="35"/>
      <c r="B150" s="53"/>
      <c r="C150" s="53"/>
      <c r="D150" s="53"/>
      <c r="E150" s="52"/>
      <c r="F150" s="52"/>
      <c r="G150" s="52"/>
      <c r="H150" s="52"/>
      <c r="I150" s="54"/>
      <c r="J150" s="54"/>
      <c r="K150" s="54"/>
      <c r="L150" s="54"/>
      <c r="M150" s="61"/>
      <c r="N150" s="44"/>
      <c r="R150" s="54"/>
    </row>
    <row r="151" spans="1:21" ht="15" x14ac:dyDescent="0.3">
      <c r="A151" s="43" t="s">
        <v>111</v>
      </c>
      <c r="B151" s="53"/>
      <c r="C151" s="53"/>
      <c r="D151" s="53"/>
      <c r="E151" s="52"/>
      <c r="F151" s="52"/>
      <c r="G151" s="52"/>
      <c r="H151" s="52"/>
      <c r="I151" s="54"/>
      <c r="J151" s="54"/>
      <c r="K151" s="54"/>
      <c r="L151" s="54"/>
      <c r="M151" s="61"/>
      <c r="N151" s="44"/>
      <c r="R151" s="54"/>
    </row>
    <row r="152" spans="1:21" ht="13.5" x14ac:dyDescent="0.25">
      <c r="A152" s="35" t="s">
        <v>1</v>
      </c>
      <c r="B152" s="30">
        <v>176247040.36999997</v>
      </c>
      <c r="C152" s="30">
        <v>162167503.69999999</v>
      </c>
      <c r="D152" s="30">
        <v>162911325.06000003</v>
      </c>
      <c r="E152" s="52">
        <v>168441495.19999999</v>
      </c>
      <c r="F152" s="52">
        <v>158497212.69999999</v>
      </c>
      <c r="G152" s="52">
        <v>166499246.41999999</v>
      </c>
      <c r="H152" s="30">
        <v>161699974.31</v>
      </c>
      <c r="I152" s="30">
        <v>175627295.38</v>
      </c>
      <c r="J152" s="30">
        <v>197831404.19</v>
      </c>
      <c r="K152" s="30">
        <v>180310832.09000003</v>
      </c>
      <c r="L152" s="30">
        <v>175630525.41</v>
      </c>
      <c r="M152" s="30">
        <v>160527453.56999999</v>
      </c>
      <c r="N152" s="44"/>
      <c r="O152" s="83">
        <f t="shared" ref="O152:O161" si="9">SUM(B152:N152)</f>
        <v>2046391308.4000001</v>
      </c>
      <c r="P152" s="30">
        <v>13558630611.729998</v>
      </c>
      <c r="Q152" s="13"/>
      <c r="R152" s="30"/>
      <c r="S152" s="30"/>
      <c r="T152" s="30"/>
      <c r="U152" s="13"/>
    </row>
    <row r="153" spans="1:21" ht="13.5" x14ac:dyDescent="0.25">
      <c r="A153" s="35" t="s">
        <v>2</v>
      </c>
      <c r="B153" s="30">
        <v>157470875.64000002</v>
      </c>
      <c r="C153" s="30">
        <v>145407518.29999995</v>
      </c>
      <c r="D153" s="30">
        <v>146133836.92999998</v>
      </c>
      <c r="E153" s="52">
        <v>151173985.17999998</v>
      </c>
      <c r="F153" s="52">
        <v>142245044.77999997</v>
      </c>
      <c r="G153" s="52">
        <v>149561220.94000003</v>
      </c>
      <c r="H153" s="30">
        <v>144769992.12</v>
      </c>
      <c r="I153" s="30">
        <v>157805278.44</v>
      </c>
      <c r="J153" s="30">
        <v>177371029.88999999</v>
      </c>
      <c r="K153" s="30">
        <v>161815536.53999999</v>
      </c>
      <c r="L153" s="30">
        <v>157461159.73000005</v>
      </c>
      <c r="M153" s="30">
        <v>143916347.34</v>
      </c>
      <c r="N153" s="44"/>
      <c r="O153" s="83">
        <f t="shared" si="9"/>
        <v>1835131825.8299997</v>
      </c>
      <c r="P153" s="30">
        <v>12142304437.910002</v>
      </c>
      <c r="Q153" s="13"/>
      <c r="R153" s="30"/>
      <c r="S153" s="30"/>
      <c r="T153" s="30"/>
      <c r="U153" s="13"/>
    </row>
    <row r="154" spans="1:21" ht="15.75" x14ac:dyDescent="0.25">
      <c r="A154" s="35" t="s">
        <v>90</v>
      </c>
      <c r="B154" s="30">
        <v>2988868.4999999995</v>
      </c>
      <c r="C154" s="30">
        <v>2729492.6</v>
      </c>
      <c r="D154" s="30">
        <v>2302301.4700000002</v>
      </c>
      <c r="E154" s="52">
        <v>2341198.88</v>
      </c>
      <c r="F154" s="52">
        <v>2153426.5900000003</v>
      </c>
      <c r="G154" s="52">
        <v>2801991.48</v>
      </c>
      <c r="H154" s="30">
        <v>3036679.3899999997</v>
      </c>
      <c r="I154" s="30">
        <v>2693402.06</v>
      </c>
      <c r="J154" s="30">
        <v>3368871.7199999988</v>
      </c>
      <c r="K154" s="30">
        <v>2694525.0899999994</v>
      </c>
      <c r="L154" s="30">
        <v>2641966.9300000002</v>
      </c>
      <c r="M154" s="30">
        <v>2596433.67</v>
      </c>
      <c r="N154" s="44"/>
      <c r="O154" s="83">
        <f t="shared" si="9"/>
        <v>32349158.379999995</v>
      </c>
      <c r="P154" s="30">
        <v>216179182.94999999</v>
      </c>
      <c r="Q154" s="13"/>
      <c r="R154" s="30"/>
      <c r="S154" s="30"/>
      <c r="T154" s="30"/>
      <c r="U154" s="13"/>
    </row>
    <row r="155" spans="1:21" ht="15.75" x14ac:dyDescent="0.25">
      <c r="A155" s="35" t="s">
        <v>91</v>
      </c>
      <c r="B155" s="30">
        <v>0</v>
      </c>
      <c r="C155" s="30">
        <v>0</v>
      </c>
      <c r="D155" s="30">
        <v>0</v>
      </c>
      <c r="E155" s="52">
        <v>0</v>
      </c>
      <c r="F155" s="52">
        <v>0</v>
      </c>
      <c r="G155" s="52">
        <v>0</v>
      </c>
      <c r="H155" s="30">
        <v>0</v>
      </c>
      <c r="I155" s="30">
        <v>0</v>
      </c>
      <c r="J155" s="30">
        <v>0</v>
      </c>
      <c r="K155" s="30">
        <v>0</v>
      </c>
      <c r="L155" s="30">
        <v>0</v>
      </c>
      <c r="M155" s="30">
        <v>0</v>
      </c>
      <c r="N155" s="44"/>
      <c r="O155" s="83">
        <f t="shared" si="9"/>
        <v>0</v>
      </c>
      <c r="P155" s="30">
        <v>0</v>
      </c>
      <c r="Q155" s="13"/>
      <c r="R155" s="30"/>
      <c r="S155" s="30"/>
      <c r="T155" s="30"/>
      <c r="U155" s="13"/>
    </row>
    <row r="156" spans="1:21" ht="15.75" x14ac:dyDescent="0.25">
      <c r="A156" s="35" t="s">
        <v>92</v>
      </c>
      <c r="B156" s="30">
        <v>0</v>
      </c>
      <c r="C156" s="30">
        <v>0</v>
      </c>
      <c r="D156" s="30">
        <v>0</v>
      </c>
      <c r="E156" s="52">
        <v>0</v>
      </c>
      <c r="F156" s="52">
        <v>0</v>
      </c>
      <c r="G156" s="52">
        <v>0</v>
      </c>
      <c r="H156" s="30">
        <v>0</v>
      </c>
      <c r="I156" s="30">
        <v>0</v>
      </c>
      <c r="J156" s="30">
        <v>0</v>
      </c>
      <c r="K156" s="30">
        <v>0</v>
      </c>
      <c r="L156" s="30">
        <v>0</v>
      </c>
      <c r="M156" s="30">
        <v>0</v>
      </c>
      <c r="N156" s="44"/>
      <c r="O156" s="83">
        <f t="shared" si="9"/>
        <v>0</v>
      </c>
      <c r="P156" s="30">
        <v>125981.7</v>
      </c>
      <c r="Q156" s="13"/>
      <c r="R156" s="30"/>
      <c r="S156" s="30"/>
      <c r="T156" s="30"/>
      <c r="U156" s="13"/>
    </row>
    <row r="157" spans="1:21" ht="13.5" x14ac:dyDescent="0.25">
      <c r="A157" s="35" t="s">
        <v>31</v>
      </c>
      <c r="B157" s="30">
        <v>15787296.229999999</v>
      </c>
      <c r="C157" s="30">
        <v>14030492.799999997</v>
      </c>
      <c r="D157" s="30">
        <v>14475186.659999998</v>
      </c>
      <c r="E157" s="52">
        <v>14926311.139999999</v>
      </c>
      <c r="F157" s="52">
        <v>14098741.33</v>
      </c>
      <c r="G157" s="52">
        <v>14136033.999999996</v>
      </c>
      <c r="H157" s="30">
        <v>13893302.799999997</v>
      </c>
      <c r="I157" s="30">
        <v>15128614.879999999</v>
      </c>
      <c r="J157" s="30">
        <v>17091502.580000006</v>
      </c>
      <c r="K157" s="30">
        <v>15800770.459999999</v>
      </c>
      <c r="L157" s="30">
        <v>15527398.750000004</v>
      </c>
      <c r="M157" s="30">
        <v>14014672.559999999</v>
      </c>
      <c r="N157" s="44"/>
      <c r="O157" s="83">
        <f t="shared" si="9"/>
        <v>178910324.19</v>
      </c>
      <c r="P157" s="30">
        <v>1200272972.5699999</v>
      </c>
      <c r="Q157" s="13"/>
      <c r="R157" s="30"/>
      <c r="S157" s="30"/>
      <c r="T157" s="30"/>
      <c r="U157" s="13"/>
    </row>
    <row r="158" spans="1:21" ht="13.5" x14ac:dyDescent="0.25">
      <c r="A158" s="35" t="s">
        <v>85</v>
      </c>
      <c r="B158" s="30">
        <v>5367680.7200000007</v>
      </c>
      <c r="C158" s="30">
        <v>4770367.5599999996</v>
      </c>
      <c r="D158" s="30">
        <v>4921563.4700000007</v>
      </c>
      <c r="E158" s="52">
        <v>5074945.7800000012</v>
      </c>
      <c r="F158" s="52">
        <v>4793572.0899999989</v>
      </c>
      <c r="G158" s="30">
        <v>4806251.580000001</v>
      </c>
      <c r="H158" s="30">
        <v>4723722.96</v>
      </c>
      <c r="I158" s="30">
        <v>5143729.0699999994</v>
      </c>
      <c r="J158" s="30">
        <v>5811110.879999998</v>
      </c>
      <c r="K158" s="30">
        <v>5372261.9699999997</v>
      </c>
      <c r="L158" s="30">
        <v>5279315.5900000017</v>
      </c>
      <c r="M158" s="30">
        <v>4764988.660000002</v>
      </c>
      <c r="N158" s="44"/>
      <c r="O158" s="83">
        <f t="shared" si="9"/>
        <v>60829510.330000006</v>
      </c>
      <c r="P158" s="30">
        <v>408092810.94999999</v>
      </c>
      <c r="Q158" s="13"/>
      <c r="R158" s="30"/>
      <c r="S158" s="30"/>
      <c r="T158" s="30"/>
    </row>
    <row r="159" spans="1:21" ht="15.75" x14ac:dyDescent="0.25">
      <c r="A159" s="35" t="s">
        <v>93</v>
      </c>
      <c r="B159" s="30">
        <v>631491.83999999997</v>
      </c>
      <c r="C159" s="30">
        <v>561219.71000000008</v>
      </c>
      <c r="D159" s="30">
        <v>579007.45999999985</v>
      </c>
      <c r="E159" s="52">
        <v>597052.43999999994</v>
      </c>
      <c r="F159" s="52">
        <v>563949.66</v>
      </c>
      <c r="G159" s="52">
        <v>565441.34000000008</v>
      </c>
      <c r="H159" s="30">
        <v>555732.09</v>
      </c>
      <c r="I159" s="30">
        <v>605144.59000000008</v>
      </c>
      <c r="J159" s="30">
        <v>683660.09999999986</v>
      </c>
      <c r="K159" s="30">
        <v>632030.79999999993</v>
      </c>
      <c r="L159" s="30">
        <v>569131.30000000005</v>
      </c>
      <c r="M159" s="30">
        <v>0</v>
      </c>
      <c r="N159" s="44"/>
      <c r="O159" s="83">
        <f t="shared" si="9"/>
        <v>6543861.3299999991</v>
      </c>
      <c r="P159" s="30">
        <v>47398367.279999994</v>
      </c>
      <c r="Q159" s="13"/>
      <c r="R159" s="30"/>
      <c r="S159" s="30"/>
      <c r="T159" s="30"/>
    </row>
    <row r="160" spans="1:21" ht="15.75" x14ac:dyDescent="0.25">
      <c r="A160" s="35" t="s">
        <v>94</v>
      </c>
      <c r="B160" s="30">
        <v>789364.84000000008</v>
      </c>
      <c r="C160" s="30">
        <v>701524.64</v>
      </c>
      <c r="D160" s="30">
        <v>723759.31999999983</v>
      </c>
      <c r="E160" s="52">
        <v>746315.55000000016</v>
      </c>
      <c r="F160" s="52">
        <v>704937.06</v>
      </c>
      <c r="G160" s="52">
        <v>706801.70000000007</v>
      </c>
      <c r="H160" s="30">
        <v>694665.15999999968</v>
      </c>
      <c r="I160" s="30">
        <v>756430.75</v>
      </c>
      <c r="J160" s="30">
        <v>854575.15000000026</v>
      </c>
      <c r="K160" s="30">
        <v>790038.5199999999</v>
      </c>
      <c r="L160" s="30">
        <v>776369.92</v>
      </c>
      <c r="M160" s="30">
        <v>700733.64999999967</v>
      </c>
      <c r="N160" s="44"/>
      <c r="O160" s="83">
        <f t="shared" si="9"/>
        <v>8945516.2599999998</v>
      </c>
      <c r="P160" s="30">
        <v>60013649.159999989</v>
      </c>
      <c r="Q160" s="13"/>
      <c r="R160" s="30"/>
      <c r="S160" s="30"/>
      <c r="T160" s="30"/>
    </row>
    <row r="161" spans="1:21" ht="15.75" x14ac:dyDescent="0.25">
      <c r="A161" s="35" t="s">
        <v>95</v>
      </c>
      <c r="B161" s="30">
        <v>1628758.67</v>
      </c>
      <c r="C161" s="30">
        <v>1454065.1099999999</v>
      </c>
      <c r="D161" s="30">
        <v>1504671.45</v>
      </c>
      <c r="E161" s="52">
        <v>1537643.33</v>
      </c>
      <c r="F161" s="52">
        <v>1458417.1499999997</v>
      </c>
      <c r="G161" s="52">
        <v>1454970.34</v>
      </c>
      <c r="H161" s="30">
        <v>1413625.5400000003</v>
      </c>
      <c r="I161" s="30">
        <v>1531763.0000000002</v>
      </c>
      <c r="J161" s="30">
        <v>1751103.9500000002</v>
      </c>
      <c r="K161" s="30">
        <v>1629547.2899999998</v>
      </c>
      <c r="L161" s="30">
        <v>1598168.2300000002</v>
      </c>
      <c r="M161" s="30">
        <v>1440359.9199999997</v>
      </c>
      <c r="N161" s="44"/>
      <c r="O161" s="83">
        <f t="shared" si="9"/>
        <v>18403093.979999997</v>
      </c>
      <c r="P161" s="30">
        <v>128812264.14999998</v>
      </c>
      <c r="Q161" s="13"/>
      <c r="R161" s="30"/>
      <c r="S161" s="30"/>
      <c r="T161" s="30"/>
    </row>
    <row r="162" spans="1:21" ht="13.5" x14ac:dyDescent="0.25">
      <c r="A162" s="35" t="s">
        <v>89</v>
      </c>
      <c r="B162" s="52">
        <v>268.88469921994749</v>
      </c>
      <c r="C162" s="52">
        <v>239.28936794351392</v>
      </c>
      <c r="D162" s="52">
        <v>255.42944520910532</v>
      </c>
      <c r="E162" s="52">
        <v>254.89354565480966</v>
      </c>
      <c r="F162" s="52">
        <v>248.78668307746602</v>
      </c>
      <c r="G162" s="52">
        <v>245.82269367881048</v>
      </c>
      <c r="H162" s="52">
        <v>241.60164855229974</v>
      </c>
      <c r="I162" s="52">
        <v>291.27098344243353</v>
      </c>
      <c r="J162" s="52">
        <v>297.37798969969043</v>
      </c>
      <c r="K162" s="52">
        <v>284.3575786195554</v>
      </c>
      <c r="L162" s="52">
        <v>275.03603218019896</v>
      </c>
      <c r="M162" s="52">
        <v>259.21603649739251</v>
      </c>
      <c r="N162" s="44"/>
      <c r="P162" s="30"/>
      <c r="R162" s="52"/>
      <c r="S162" s="30"/>
      <c r="T162" s="30"/>
    </row>
    <row r="163" spans="1:21" ht="15.75" x14ac:dyDescent="0.25">
      <c r="A163" s="35" t="s">
        <v>96</v>
      </c>
      <c r="B163" s="53">
        <v>1894</v>
      </c>
      <c r="C163" s="53">
        <v>1891.4193548387098</v>
      </c>
      <c r="D163" s="53">
        <v>1889</v>
      </c>
      <c r="E163" s="53">
        <v>1889</v>
      </c>
      <c r="F163" s="53">
        <v>1889</v>
      </c>
      <c r="G163" s="53">
        <v>1855</v>
      </c>
      <c r="H163" s="53">
        <v>1855</v>
      </c>
      <c r="I163" s="53">
        <v>1855</v>
      </c>
      <c r="J163" s="53">
        <v>1854</v>
      </c>
      <c r="K163" s="53">
        <v>1852.4</v>
      </c>
      <c r="L163" s="53">
        <v>1820.9677419354839</v>
      </c>
      <c r="M163" s="53">
        <v>1802.1</v>
      </c>
      <c r="N163" s="44"/>
      <c r="P163" s="72"/>
      <c r="R163" s="53"/>
      <c r="S163" s="30"/>
    </row>
    <row r="164" spans="1:21" ht="15.75" x14ac:dyDescent="0.25">
      <c r="A164" s="35" t="s">
        <v>97</v>
      </c>
      <c r="B164" s="74">
        <v>4.48E-2</v>
      </c>
      <c r="C164" s="74">
        <v>-1.8E-3</v>
      </c>
      <c r="D164" s="74">
        <v>0.1221</v>
      </c>
      <c r="E164" s="74">
        <v>5.2200000000000003E-2</v>
      </c>
      <c r="F164" s="55">
        <v>6.2199999999999998E-2</v>
      </c>
      <c r="G164" s="74">
        <v>2.5999999999999999E-2</v>
      </c>
      <c r="H164" s="74">
        <v>1.34E-2</v>
      </c>
      <c r="I164" s="74">
        <v>-4.4499999999999998E-2</v>
      </c>
      <c r="J164" s="66">
        <v>3.4035804108219166E-2</v>
      </c>
      <c r="K164" s="66">
        <v>-4.5130613982254215E-2</v>
      </c>
      <c r="L164" s="66">
        <v>-4.0913900181474873E-2</v>
      </c>
      <c r="M164" s="66">
        <v>-6.0999999999999999E-2</v>
      </c>
      <c r="N164" s="44"/>
      <c r="O164" s="83"/>
      <c r="P164" s="72"/>
      <c r="R164" s="54"/>
      <c r="S164" s="72"/>
    </row>
    <row r="165" spans="1:21" ht="13.5" x14ac:dyDescent="0.25">
      <c r="A165" s="35"/>
      <c r="B165" s="53"/>
      <c r="C165" s="54"/>
      <c r="D165" s="54"/>
      <c r="E165" s="54"/>
      <c r="F165" s="54"/>
      <c r="G165" s="54"/>
      <c r="H165" s="54"/>
      <c r="I165" s="54"/>
      <c r="J165" s="54"/>
      <c r="K165" s="54"/>
      <c r="L165" s="54"/>
      <c r="M165" s="54"/>
      <c r="N165" s="44"/>
      <c r="O165" s="83"/>
      <c r="P165" s="72"/>
      <c r="R165" s="54"/>
      <c r="S165" s="72"/>
    </row>
    <row r="166" spans="1:21" ht="13.5" x14ac:dyDescent="0.25">
      <c r="A166" s="35"/>
      <c r="B166" s="53"/>
      <c r="C166" s="54"/>
      <c r="D166" s="54"/>
      <c r="E166" s="54"/>
      <c r="F166" s="54"/>
      <c r="G166" s="54"/>
      <c r="H166" s="54"/>
      <c r="I166" s="54"/>
      <c r="J166" s="54"/>
      <c r="K166" s="54"/>
      <c r="L166" s="54"/>
      <c r="M166" s="54"/>
      <c r="N166" s="44"/>
      <c r="R166" s="54"/>
      <c r="S166" s="72"/>
    </row>
    <row r="167" spans="1:21" ht="15" x14ac:dyDescent="0.3">
      <c r="A167" s="43" t="s">
        <v>115</v>
      </c>
      <c r="B167" s="53"/>
      <c r="C167" s="54"/>
      <c r="D167" s="54"/>
      <c r="E167" s="54"/>
      <c r="F167" s="54"/>
      <c r="G167" s="54"/>
      <c r="H167" s="54"/>
      <c r="I167" s="54"/>
      <c r="J167" s="54"/>
      <c r="K167" s="54"/>
      <c r="L167" s="54"/>
      <c r="M167" s="54"/>
      <c r="N167" s="44"/>
      <c r="R167" s="54"/>
      <c r="S167" s="72"/>
    </row>
    <row r="168" spans="1:21" ht="13.5" x14ac:dyDescent="0.25">
      <c r="A168" s="35" t="s">
        <v>1</v>
      </c>
      <c r="B168" s="30">
        <v>94950783.579999983</v>
      </c>
      <c r="C168" s="30">
        <v>90430375.780000001</v>
      </c>
      <c r="D168" s="30">
        <v>85170336.060000017</v>
      </c>
      <c r="E168" s="30">
        <v>85504577.799999982</v>
      </c>
      <c r="F168" s="30">
        <v>80120829.899999991</v>
      </c>
      <c r="G168" s="30">
        <v>83009445.410000011</v>
      </c>
      <c r="H168" s="30">
        <v>84067900.310000002</v>
      </c>
      <c r="I168" s="30">
        <v>80289346.030000001</v>
      </c>
      <c r="J168" s="30">
        <v>97164827.529999986</v>
      </c>
      <c r="K168" s="30">
        <v>94300797.819999978</v>
      </c>
      <c r="L168" s="30">
        <v>93020830.199999958</v>
      </c>
      <c r="M168" s="30">
        <v>88353056.049999997</v>
      </c>
      <c r="N168" s="44"/>
      <c r="O168" s="83">
        <f t="shared" ref="O168:O177" si="10">SUM(B168:N168)</f>
        <v>1056383106.4699998</v>
      </c>
      <c r="P168" s="30">
        <v>4757544184.4000006</v>
      </c>
      <c r="Q168" s="13"/>
      <c r="R168" s="30"/>
      <c r="S168" s="30"/>
      <c r="T168" s="30"/>
      <c r="U168" s="13"/>
    </row>
    <row r="169" spans="1:21" ht="13.5" x14ac:dyDescent="0.25">
      <c r="A169" s="35" t="s">
        <v>2</v>
      </c>
      <c r="B169" s="30">
        <v>85990326.050000012</v>
      </c>
      <c r="C169" s="30">
        <v>81870615.710000008</v>
      </c>
      <c r="D169" s="30">
        <v>76831872.550000012</v>
      </c>
      <c r="E169" s="30">
        <v>77444216.830000013</v>
      </c>
      <c r="F169" s="30">
        <v>72503381.670000002</v>
      </c>
      <c r="G169" s="30">
        <v>75022003.169999987</v>
      </c>
      <c r="H169" s="30">
        <v>76137708.719999999</v>
      </c>
      <c r="I169" s="30">
        <v>72195344.030000001</v>
      </c>
      <c r="J169" s="30">
        <v>88297720.459999979</v>
      </c>
      <c r="K169" s="30">
        <v>85379553.570000008</v>
      </c>
      <c r="L169" s="30">
        <v>84491749.020000011</v>
      </c>
      <c r="M169" s="30">
        <v>80865688.699999988</v>
      </c>
      <c r="N169" s="44"/>
      <c r="O169" s="83">
        <f t="shared" si="10"/>
        <v>957030180.48000002</v>
      </c>
      <c r="P169" s="30">
        <v>4288481561.2000003</v>
      </c>
      <c r="Q169" s="13"/>
      <c r="R169" s="30"/>
      <c r="S169" s="30"/>
      <c r="T169" s="30"/>
      <c r="U169" s="13"/>
    </row>
    <row r="170" spans="1:21" ht="15.75" x14ac:dyDescent="0.25">
      <c r="A170" s="35" t="s">
        <v>90</v>
      </c>
      <c r="B170" s="30">
        <v>2349733.9200000004</v>
      </c>
      <c r="C170" s="30">
        <v>2033119.9300000002</v>
      </c>
      <c r="D170" s="30">
        <v>1759390.41</v>
      </c>
      <c r="E170" s="30">
        <v>1686140.9199999995</v>
      </c>
      <c r="F170" s="30">
        <v>1616605.1600000004</v>
      </c>
      <c r="G170" s="30">
        <v>1453970.5099999998</v>
      </c>
      <c r="H170" s="30">
        <v>1312785.4800000004</v>
      </c>
      <c r="I170" s="30">
        <v>1290375.19</v>
      </c>
      <c r="J170" s="30">
        <v>1604151.92</v>
      </c>
      <c r="K170" s="30">
        <v>1521162.28</v>
      </c>
      <c r="L170" s="30">
        <v>1407984.9500000002</v>
      </c>
      <c r="M170" s="30">
        <v>1088777.77</v>
      </c>
      <c r="N170" s="44"/>
      <c r="O170" s="83">
        <f t="shared" si="10"/>
        <v>19124198.439999998</v>
      </c>
      <c r="P170" s="30">
        <v>98507374.819999993</v>
      </c>
      <c r="Q170" s="13"/>
      <c r="R170" s="30"/>
      <c r="S170" s="30"/>
      <c r="T170" s="30"/>
      <c r="U170" s="13"/>
    </row>
    <row r="171" spans="1:21" ht="15.75" x14ac:dyDescent="0.25">
      <c r="A171" s="35" t="s">
        <v>91</v>
      </c>
      <c r="B171" s="30">
        <v>0</v>
      </c>
      <c r="C171" s="30">
        <v>0</v>
      </c>
      <c r="D171" s="30">
        <v>0</v>
      </c>
      <c r="E171" s="30">
        <v>0</v>
      </c>
      <c r="F171" s="30">
        <v>0</v>
      </c>
      <c r="G171" s="30">
        <v>0</v>
      </c>
      <c r="H171" s="30">
        <v>0</v>
      </c>
      <c r="I171" s="30">
        <v>0</v>
      </c>
      <c r="J171" s="30">
        <v>0</v>
      </c>
      <c r="K171" s="30">
        <v>0</v>
      </c>
      <c r="L171" s="30">
        <v>0</v>
      </c>
      <c r="M171" s="30">
        <v>0</v>
      </c>
      <c r="N171" s="44"/>
      <c r="O171" s="83">
        <f t="shared" si="10"/>
        <v>0</v>
      </c>
      <c r="P171" s="30">
        <v>0</v>
      </c>
      <c r="Q171" s="13"/>
      <c r="R171" s="30"/>
      <c r="S171" s="30"/>
      <c r="T171" s="30"/>
      <c r="U171" s="13"/>
    </row>
    <row r="172" spans="1:21" ht="15.75" x14ac:dyDescent="0.25">
      <c r="A172" s="35" t="s">
        <v>92</v>
      </c>
      <c r="B172" s="30">
        <v>0</v>
      </c>
      <c r="C172" s="30">
        <v>0</v>
      </c>
      <c r="D172" s="30">
        <v>0</v>
      </c>
      <c r="E172" s="30">
        <v>0</v>
      </c>
      <c r="F172" s="30">
        <v>0</v>
      </c>
      <c r="G172" s="30">
        <v>0</v>
      </c>
      <c r="H172" s="30">
        <v>0</v>
      </c>
      <c r="I172" s="30">
        <v>0</v>
      </c>
      <c r="J172" s="30">
        <v>0</v>
      </c>
      <c r="K172" s="30">
        <v>0</v>
      </c>
      <c r="L172" s="30">
        <v>0</v>
      </c>
      <c r="M172" s="30">
        <v>0</v>
      </c>
      <c r="N172" s="44"/>
      <c r="O172" s="83">
        <f t="shared" si="10"/>
        <v>0</v>
      </c>
      <c r="P172" s="30">
        <v>78149.049999999988</v>
      </c>
      <c r="Q172" s="13"/>
      <c r="R172" s="30"/>
      <c r="S172" s="30"/>
      <c r="T172" s="30"/>
      <c r="U172" s="13"/>
    </row>
    <row r="173" spans="1:21" ht="13.5" x14ac:dyDescent="0.25">
      <c r="A173" s="35" t="s">
        <v>31</v>
      </c>
      <c r="B173" s="30">
        <v>6610723.6099999994</v>
      </c>
      <c r="C173" s="30">
        <v>6526640.1400000006</v>
      </c>
      <c r="D173" s="30">
        <v>6579073.1000000015</v>
      </c>
      <c r="E173" s="30">
        <v>6374220.0499999998</v>
      </c>
      <c r="F173" s="30">
        <v>6000843.0699999994</v>
      </c>
      <c r="G173" s="30">
        <v>6533471.7300000014</v>
      </c>
      <c r="H173" s="30">
        <v>6617406.1099999985</v>
      </c>
      <c r="I173" s="30">
        <v>6803626.8100000015</v>
      </c>
      <c r="J173" s="30">
        <v>7262955.1499999966</v>
      </c>
      <c r="K173" s="30">
        <v>7400081.9700000016</v>
      </c>
      <c r="L173" s="30">
        <v>7121096.2300000014</v>
      </c>
      <c r="M173" s="30">
        <v>6398589.5800000019</v>
      </c>
      <c r="N173" s="44"/>
      <c r="O173" s="83">
        <f t="shared" si="10"/>
        <v>80228727.549999997</v>
      </c>
      <c r="P173" s="30">
        <v>370633397.42999995</v>
      </c>
      <c r="Q173" s="13"/>
      <c r="R173" s="30"/>
      <c r="S173" s="30"/>
      <c r="T173" s="30"/>
      <c r="U173" s="13"/>
    </row>
    <row r="174" spans="1:21" ht="13.5" x14ac:dyDescent="0.25">
      <c r="A174" s="35" t="s">
        <v>85</v>
      </c>
      <c r="B174" s="30">
        <v>2247646.0399999996</v>
      </c>
      <c r="C174" s="30">
        <v>2219057.6700000004</v>
      </c>
      <c r="D174" s="30">
        <v>2236884.8500000006</v>
      </c>
      <c r="E174" s="30">
        <v>2167234.81</v>
      </c>
      <c r="F174" s="30">
        <v>2040286.6399999997</v>
      </c>
      <c r="G174" s="30">
        <v>2221380.3900000006</v>
      </c>
      <c r="H174" s="30">
        <v>2249918.0599999996</v>
      </c>
      <c r="I174" s="30">
        <v>2313233.1400000006</v>
      </c>
      <c r="J174" s="30">
        <v>2469404.7400000002</v>
      </c>
      <c r="K174" s="30">
        <v>2516027.8499999996</v>
      </c>
      <c r="L174" s="30">
        <v>2421172.7400000002</v>
      </c>
      <c r="M174" s="30">
        <v>2175520.46</v>
      </c>
      <c r="N174" s="44"/>
      <c r="O174" s="83">
        <f t="shared" si="10"/>
        <v>27277767.390000008</v>
      </c>
      <c r="P174" s="30">
        <v>126015355.24000001</v>
      </c>
      <c r="Q174" s="13"/>
      <c r="R174" s="30"/>
      <c r="S174" s="30"/>
      <c r="T174" s="30"/>
    </row>
    <row r="175" spans="1:21" ht="15.75" x14ac:dyDescent="0.25">
      <c r="A175" s="35" t="s">
        <v>93</v>
      </c>
      <c r="B175" s="30">
        <v>264428.94</v>
      </c>
      <c r="C175" s="30">
        <v>261065.59999999995</v>
      </c>
      <c r="D175" s="30">
        <v>263162.94</v>
      </c>
      <c r="E175" s="30">
        <v>254968.81000000003</v>
      </c>
      <c r="F175" s="30">
        <v>240033.70999999996</v>
      </c>
      <c r="G175" s="30">
        <v>261338.86</v>
      </c>
      <c r="H175" s="30">
        <v>264696.24000000005</v>
      </c>
      <c r="I175" s="30">
        <v>272145.05</v>
      </c>
      <c r="J175" s="30">
        <v>290518.2</v>
      </c>
      <c r="K175" s="30">
        <v>296003.27</v>
      </c>
      <c r="L175" s="30">
        <v>258299.80999999997</v>
      </c>
      <c r="M175" s="30">
        <v>0</v>
      </c>
      <c r="N175" s="44"/>
      <c r="O175" s="83">
        <f t="shared" si="10"/>
        <v>2926661.43</v>
      </c>
      <c r="P175" s="30">
        <v>14542848.18</v>
      </c>
      <c r="Q175" s="13"/>
      <c r="R175" s="30"/>
      <c r="S175" s="30"/>
      <c r="T175" s="30"/>
    </row>
    <row r="176" spans="1:21" ht="15.75" x14ac:dyDescent="0.25">
      <c r="A176" s="35" t="s">
        <v>94</v>
      </c>
      <c r="B176" s="30">
        <v>330536.19000000006</v>
      </c>
      <c r="C176" s="30">
        <v>326332</v>
      </c>
      <c r="D176" s="30">
        <v>328953.67999999993</v>
      </c>
      <c r="E176" s="30">
        <v>318711.03999999998</v>
      </c>
      <c r="F176" s="30">
        <v>300042.18</v>
      </c>
      <c r="G176" s="30">
        <v>326673.61</v>
      </c>
      <c r="H176" s="30">
        <v>330870.28999999998</v>
      </c>
      <c r="I176" s="30">
        <v>340181.34</v>
      </c>
      <c r="J176" s="30">
        <v>363147.7699999999</v>
      </c>
      <c r="K176" s="30">
        <v>370004.11000000016</v>
      </c>
      <c r="L176" s="30">
        <v>356054.8000000001</v>
      </c>
      <c r="M176" s="30">
        <v>319929.49000000005</v>
      </c>
      <c r="N176" s="44"/>
      <c r="O176" s="83">
        <f t="shared" si="10"/>
        <v>4011436.5000000005</v>
      </c>
      <c r="P176" s="30">
        <v>18531670.270000003</v>
      </c>
      <c r="Q176" s="13"/>
      <c r="R176" s="30"/>
      <c r="S176" s="30"/>
      <c r="T176" s="30"/>
    </row>
    <row r="177" spans="1:21" ht="15.75" x14ac:dyDescent="0.25">
      <c r="A177" s="35" t="s">
        <v>95</v>
      </c>
      <c r="B177" s="30">
        <v>681932.33000000007</v>
      </c>
      <c r="C177" s="30">
        <v>676084.4800000001</v>
      </c>
      <c r="D177" s="30">
        <v>681305.28</v>
      </c>
      <c r="E177" s="30">
        <v>656774.4600000002</v>
      </c>
      <c r="F177" s="30">
        <v>619128.37</v>
      </c>
      <c r="G177" s="30">
        <v>672471.62</v>
      </c>
      <c r="H177" s="30">
        <v>674364.49999999988</v>
      </c>
      <c r="I177" s="30">
        <v>688045.12000000011</v>
      </c>
      <c r="J177" s="30">
        <v>743042.99</v>
      </c>
      <c r="K177" s="30">
        <v>762484.34000000008</v>
      </c>
      <c r="L177" s="30">
        <v>734287.92</v>
      </c>
      <c r="M177" s="30">
        <v>659402.85</v>
      </c>
      <c r="N177" s="44"/>
      <c r="O177" s="83">
        <f t="shared" si="10"/>
        <v>8249324.2599999998</v>
      </c>
      <c r="P177" s="30">
        <v>38855194.009999998</v>
      </c>
      <c r="Q177" s="13"/>
      <c r="R177" s="30"/>
      <c r="S177" s="30"/>
      <c r="T177" s="30"/>
    </row>
    <row r="178" spans="1:21" ht="13.5" x14ac:dyDescent="0.25">
      <c r="A178" s="35" t="s">
        <v>89</v>
      </c>
      <c r="B178" s="52">
        <v>355.41524784946233</v>
      </c>
      <c r="C178" s="52">
        <v>350.89463118279571</v>
      </c>
      <c r="D178" s="52">
        <v>365.50406111111118</v>
      </c>
      <c r="E178" s="52">
        <v>342.70000268817205</v>
      </c>
      <c r="F178" s="52">
        <v>333.38017055555548</v>
      </c>
      <c r="G178" s="52">
        <v>351.26192096774201</v>
      </c>
      <c r="H178" s="52">
        <v>355.77452204301068</v>
      </c>
      <c r="I178" s="52">
        <v>404.97778630952388</v>
      </c>
      <c r="J178" s="52">
        <v>390.4814596774192</v>
      </c>
      <c r="K178" s="52">
        <v>416.43938451384372</v>
      </c>
      <c r="L178" s="52">
        <v>383.77451410308862</v>
      </c>
      <c r="M178" s="52">
        <v>355.47719888888884</v>
      </c>
      <c r="N178" s="44"/>
      <c r="O178" s="85"/>
      <c r="P178" s="30"/>
      <c r="R178" s="52"/>
      <c r="S178" s="30"/>
      <c r="T178" s="30"/>
    </row>
    <row r="179" spans="1:21" ht="15.75" x14ac:dyDescent="0.25">
      <c r="A179" s="35" t="s">
        <v>96</v>
      </c>
      <c r="B179" s="53">
        <v>600</v>
      </c>
      <c r="C179" s="53">
        <v>600</v>
      </c>
      <c r="D179" s="53">
        <v>600</v>
      </c>
      <c r="E179" s="53">
        <v>600</v>
      </c>
      <c r="F179" s="53">
        <v>600</v>
      </c>
      <c r="G179" s="53">
        <v>600</v>
      </c>
      <c r="H179" s="53">
        <v>600</v>
      </c>
      <c r="I179" s="53">
        <v>600</v>
      </c>
      <c r="J179" s="53">
        <v>600</v>
      </c>
      <c r="K179" s="53">
        <v>592.26666666666665</v>
      </c>
      <c r="L179" s="53">
        <v>598.67741935483866</v>
      </c>
      <c r="M179" s="53">
        <v>600</v>
      </c>
      <c r="N179" s="44"/>
      <c r="P179" s="72"/>
      <c r="R179" s="53"/>
      <c r="S179" s="30"/>
    </row>
    <row r="180" spans="1:21" ht="15.75" x14ac:dyDescent="0.25">
      <c r="A180" s="35" t="s">
        <v>107</v>
      </c>
      <c r="B180" s="74">
        <v>-3.4200000000000001E-2</v>
      </c>
      <c r="C180" s="74">
        <v>2.8899999999999999E-2</v>
      </c>
      <c r="D180" s="74">
        <v>0.1081</v>
      </c>
      <c r="E180" s="74">
        <v>-2.7199999999999998E-2</v>
      </c>
      <c r="F180" s="55">
        <v>-1.24E-2</v>
      </c>
      <c r="G180" s="74">
        <v>2.4799999999999999E-2</v>
      </c>
      <c r="H180" s="74">
        <v>7.7499999999999999E-2</v>
      </c>
      <c r="I180" s="74">
        <v>7.0000000000000007E-2</v>
      </c>
      <c r="J180" s="66">
        <v>6.265061058542927E-2</v>
      </c>
      <c r="K180" s="66">
        <v>8.1278018762917528E-2</v>
      </c>
      <c r="L180" s="66">
        <v>2.6905256425809397E-2</v>
      </c>
      <c r="M180" s="66">
        <v>5.5300000000000002E-2</v>
      </c>
      <c r="N180" s="44"/>
      <c r="P180" s="72"/>
      <c r="R180" s="54"/>
      <c r="S180" s="72"/>
    </row>
    <row r="181" spans="1:21" ht="13.5" x14ac:dyDescent="0.25">
      <c r="A181" s="35"/>
      <c r="B181" s="53"/>
      <c r="C181" s="54"/>
      <c r="D181" s="54"/>
      <c r="E181" s="54"/>
      <c r="F181" s="54"/>
      <c r="G181" s="54"/>
      <c r="H181" s="54"/>
      <c r="I181" s="54"/>
      <c r="J181" s="54"/>
      <c r="K181" s="54"/>
      <c r="L181" s="54"/>
      <c r="M181" s="54"/>
      <c r="N181" s="44"/>
      <c r="P181" s="72"/>
      <c r="R181" s="54"/>
      <c r="S181" s="72"/>
    </row>
    <row r="182" spans="1:21" ht="13.5" x14ac:dyDescent="0.25">
      <c r="A182" s="35"/>
      <c r="B182" s="53"/>
      <c r="C182" s="54"/>
      <c r="D182" s="54"/>
      <c r="E182" s="54"/>
      <c r="F182" s="54"/>
      <c r="G182" s="54"/>
      <c r="H182" s="54"/>
      <c r="I182" s="54"/>
      <c r="J182" s="54"/>
      <c r="K182" s="54"/>
      <c r="L182" s="54"/>
      <c r="M182" s="54"/>
      <c r="N182" s="44"/>
      <c r="R182" s="54"/>
      <c r="S182" s="72"/>
    </row>
    <row r="183" spans="1:21" ht="15" x14ac:dyDescent="0.3">
      <c r="A183" s="43" t="s">
        <v>117</v>
      </c>
      <c r="B183" s="53"/>
      <c r="C183" s="54"/>
      <c r="D183" s="54"/>
      <c r="E183" s="54"/>
      <c r="F183" s="54"/>
      <c r="G183" s="54"/>
      <c r="H183" s="54"/>
      <c r="I183" s="54"/>
      <c r="J183" s="54"/>
      <c r="K183" s="54"/>
      <c r="L183" s="54"/>
      <c r="M183" s="54"/>
      <c r="N183" s="44"/>
      <c r="R183" s="54"/>
      <c r="S183" s="72"/>
    </row>
    <row r="184" spans="1:21" ht="13.5" x14ac:dyDescent="0.25">
      <c r="A184" s="35" t="s">
        <v>1</v>
      </c>
      <c r="B184" s="30">
        <v>33362112.029999997</v>
      </c>
      <c r="C184" s="30">
        <v>30994070.059999999</v>
      </c>
      <c r="D184" s="30">
        <v>27629015.060000002</v>
      </c>
      <c r="E184" s="30">
        <v>27262377.79000001</v>
      </c>
      <c r="F184" s="30">
        <v>24648910.130000003</v>
      </c>
      <c r="G184" s="30">
        <v>24031025.079999998</v>
      </c>
      <c r="H184" s="30">
        <v>24367124.469999999</v>
      </c>
      <c r="I184" s="30">
        <v>29032406.509999994</v>
      </c>
      <c r="J184" s="30">
        <v>31003818.66</v>
      </c>
      <c r="K184" s="30">
        <v>29822757.270000003</v>
      </c>
      <c r="L184" s="30">
        <v>29753327.540000003</v>
      </c>
      <c r="M184" s="30">
        <v>28771291.110000007</v>
      </c>
      <c r="N184" s="44"/>
      <c r="O184" s="83">
        <f t="shared" ref="O184:O193" si="11">SUM(B184:N184)</f>
        <v>340678235.71000004</v>
      </c>
      <c r="P184" s="30">
        <v>1369175530.6400001</v>
      </c>
      <c r="Q184" s="13"/>
      <c r="R184" s="30"/>
      <c r="S184" s="30"/>
      <c r="T184" s="30"/>
      <c r="U184" s="13"/>
    </row>
    <row r="185" spans="1:21" ht="13.5" x14ac:dyDescent="0.25">
      <c r="A185" s="35" t="s">
        <v>2</v>
      </c>
      <c r="B185" s="30">
        <v>29672100.579999998</v>
      </c>
      <c r="C185" s="30">
        <v>27779328.150000002</v>
      </c>
      <c r="D185" s="30">
        <v>24689154.079999998</v>
      </c>
      <c r="E185" s="30">
        <v>24487052.999999996</v>
      </c>
      <c r="F185" s="30">
        <v>22042900.989999998</v>
      </c>
      <c r="G185" s="30">
        <v>21500310.140000004</v>
      </c>
      <c r="H185" s="30">
        <v>21810836.359999999</v>
      </c>
      <c r="I185" s="30">
        <v>25878012.409999996</v>
      </c>
      <c r="J185" s="30">
        <v>27655230.139999993</v>
      </c>
      <c r="K185" s="30">
        <v>26692982.890000008</v>
      </c>
      <c r="L185" s="30">
        <v>26569512.239999991</v>
      </c>
      <c r="M185" s="30">
        <v>25609068.07</v>
      </c>
      <c r="N185" s="44"/>
      <c r="O185" s="83">
        <f t="shared" si="11"/>
        <v>304386489.05000001</v>
      </c>
      <c r="P185" s="30">
        <v>1230976653.8599999</v>
      </c>
      <c r="Q185" s="13"/>
      <c r="R185" s="30"/>
      <c r="S185" s="30"/>
      <c r="T185" s="30"/>
      <c r="U185" s="13"/>
    </row>
    <row r="186" spans="1:21" ht="15.75" x14ac:dyDescent="0.25">
      <c r="A186" s="35" t="s">
        <v>90</v>
      </c>
      <c r="B186" s="30">
        <v>576940.77999999991</v>
      </c>
      <c r="C186" s="30">
        <v>551781.20000000007</v>
      </c>
      <c r="D186" s="30">
        <v>438696.48000000004</v>
      </c>
      <c r="E186" s="30">
        <v>473089.29</v>
      </c>
      <c r="F186" s="30">
        <v>425038.95999999996</v>
      </c>
      <c r="G186" s="30">
        <v>484984.85</v>
      </c>
      <c r="H186" s="30">
        <v>483068.85000000003</v>
      </c>
      <c r="I186" s="30">
        <v>542686.02999999991</v>
      </c>
      <c r="J186" s="30">
        <v>609589.05000000005</v>
      </c>
      <c r="K186" s="30">
        <v>537884.45000000007</v>
      </c>
      <c r="L186" s="30">
        <v>487121.48999999993</v>
      </c>
      <c r="M186" s="30">
        <v>510858.23000000004</v>
      </c>
      <c r="N186" s="44"/>
      <c r="O186" s="83">
        <f t="shared" si="11"/>
        <v>6121739.6600000011</v>
      </c>
      <c r="P186" s="30">
        <v>25543603.260000002</v>
      </c>
      <c r="Q186" s="13"/>
      <c r="R186" s="30"/>
      <c r="S186" s="30"/>
      <c r="T186" s="30"/>
      <c r="U186" s="13"/>
    </row>
    <row r="187" spans="1:21" ht="15.75" x14ac:dyDescent="0.25">
      <c r="A187" s="35" t="s">
        <v>91</v>
      </c>
      <c r="B187" s="30">
        <v>0</v>
      </c>
      <c r="C187" s="30">
        <v>0</v>
      </c>
      <c r="D187" s="30">
        <v>0</v>
      </c>
      <c r="E187" s="30">
        <v>0</v>
      </c>
      <c r="F187" s="30">
        <v>0</v>
      </c>
      <c r="G187" s="30">
        <v>0</v>
      </c>
      <c r="H187" s="30">
        <v>0</v>
      </c>
      <c r="I187" s="30">
        <v>0</v>
      </c>
      <c r="J187" s="30">
        <v>0</v>
      </c>
      <c r="K187" s="30">
        <v>0</v>
      </c>
      <c r="L187" s="30">
        <v>0</v>
      </c>
      <c r="M187" s="30">
        <v>0</v>
      </c>
      <c r="N187" s="44"/>
      <c r="O187" s="83">
        <f t="shared" si="11"/>
        <v>0</v>
      </c>
      <c r="P187" s="30">
        <v>0</v>
      </c>
      <c r="Q187" s="13"/>
      <c r="R187" s="30"/>
      <c r="S187" s="30"/>
      <c r="T187" s="30"/>
      <c r="U187" s="13"/>
    </row>
    <row r="188" spans="1:21" ht="15.75" x14ac:dyDescent="0.25">
      <c r="A188" s="35" t="s">
        <v>92</v>
      </c>
      <c r="B188" s="30">
        <v>0</v>
      </c>
      <c r="C188" s="30">
        <v>0</v>
      </c>
      <c r="D188" s="30">
        <v>0</v>
      </c>
      <c r="E188" s="30">
        <v>0</v>
      </c>
      <c r="F188" s="30">
        <v>0</v>
      </c>
      <c r="G188" s="30">
        <v>0</v>
      </c>
      <c r="H188" s="30">
        <v>0</v>
      </c>
      <c r="I188" s="30">
        <v>0</v>
      </c>
      <c r="J188" s="30">
        <v>0</v>
      </c>
      <c r="K188" s="30">
        <v>0</v>
      </c>
      <c r="L188" s="30">
        <v>0</v>
      </c>
      <c r="M188" s="30">
        <v>0</v>
      </c>
      <c r="N188" s="44"/>
      <c r="O188" s="83">
        <f t="shared" si="11"/>
        <v>0</v>
      </c>
      <c r="P188" s="30">
        <v>46895.65</v>
      </c>
      <c r="Q188" s="13"/>
      <c r="R188" s="30"/>
      <c r="S188" s="30"/>
      <c r="T188" s="30"/>
      <c r="U188" s="13"/>
    </row>
    <row r="189" spans="1:21" ht="13.5" x14ac:dyDescent="0.25">
      <c r="A189" s="35" t="s">
        <v>31</v>
      </c>
      <c r="B189" s="30">
        <v>3113070.67</v>
      </c>
      <c r="C189" s="30">
        <v>2662960.7100000004</v>
      </c>
      <c r="D189" s="30">
        <v>2501164.5</v>
      </c>
      <c r="E189" s="30">
        <v>2302235.5</v>
      </c>
      <c r="F189" s="30">
        <v>2180970.1800000006</v>
      </c>
      <c r="G189" s="30">
        <v>2045730.0899999996</v>
      </c>
      <c r="H189" s="30">
        <v>2073219.2599999991</v>
      </c>
      <c r="I189" s="30">
        <v>2611708.0699999998</v>
      </c>
      <c r="J189" s="30">
        <v>2738999.47</v>
      </c>
      <c r="K189" s="30">
        <v>2591889.9300000002</v>
      </c>
      <c r="L189" s="30">
        <v>2696693.810000001</v>
      </c>
      <c r="M189" s="30">
        <v>2651364.81</v>
      </c>
      <c r="N189" s="44"/>
      <c r="O189" s="83">
        <f t="shared" si="11"/>
        <v>30170007</v>
      </c>
      <c r="P189" s="30">
        <v>112702169.17</v>
      </c>
      <c r="Q189" s="13"/>
      <c r="R189" s="30"/>
      <c r="S189" s="30"/>
      <c r="T189" s="30"/>
      <c r="U189" s="13"/>
    </row>
    <row r="190" spans="1:21" ht="13.5" x14ac:dyDescent="0.25">
      <c r="A190" s="35" t="s">
        <v>85</v>
      </c>
      <c r="B190" s="30">
        <v>1058444.0300000003</v>
      </c>
      <c r="C190" s="30">
        <v>905406.62999999989</v>
      </c>
      <c r="D190" s="30">
        <v>850395.91999999993</v>
      </c>
      <c r="E190" s="30">
        <v>782760.06</v>
      </c>
      <c r="F190" s="30">
        <v>741529.85</v>
      </c>
      <c r="G190" s="30">
        <v>695548.2</v>
      </c>
      <c r="H190" s="30">
        <v>704894.56</v>
      </c>
      <c r="I190" s="30">
        <v>887980.75000000012</v>
      </c>
      <c r="J190" s="30">
        <v>931259.83</v>
      </c>
      <c r="K190" s="30">
        <v>881242.61</v>
      </c>
      <c r="L190" s="30">
        <v>916875.9</v>
      </c>
      <c r="M190" s="30">
        <v>901464.03999999992</v>
      </c>
      <c r="N190" s="44"/>
      <c r="O190" s="83">
        <f t="shared" si="11"/>
        <v>10257802.379999999</v>
      </c>
      <c r="P190" s="30">
        <v>38318737.670000002</v>
      </c>
      <c r="Q190" s="13"/>
      <c r="R190" s="30"/>
      <c r="S190" s="30"/>
      <c r="T190" s="30"/>
    </row>
    <row r="191" spans="1:21" ht="15.75" x14ac:dyDescent="0.25">
      <c r="A191" s="35" t="s">
        <v>93</v>
      </c>
      <c r="B191" s="30">
        <v>124522.82999999999</v>
      </c>
      <c r="C191" s="30">
        <v>106518.45000000004</v>
      </c>
      <c r="D191" s="30">
        <v>100046.59999999999</v>
      </c>
      <c r="E191" s="30">
        <v>92089.40999999996</v>
      </c>
      <c r="F191" s="30">
        <v>87238.799999999988</v>
      </c>
      <c r="G191" s="30">
        <v>81829.23000000001</v>
      </c>
      <c r="H191" s="30">
        <v>82928.78</v>
      </c>
      <c r="I191" s="30">
        <v>104468.31</v>
      </c>
      <c r="J191" s="30">
        <v>109559.94</v>
      </c>
      <c r="K191" s="30">
        <v>103675.59000000003</v>
      </c>
      <c r="L191" s="30">
        <v>99779.95</v>
      </c>
      <c r="M191" s="30">
        <v>0</v>
      </c>
      <c r="N191" s="44"/>
      <c r="O191" s="83">
        <f t="shared" si="11"/>
        <v>1092657.8899999999</v>
      </c>
      <c r="P191" s="30">
        <v>4393944.41</v>
      </c>
      <c r="Q191" s="13"/>
      <c r="R191" s="30"/>
      <c r="S191" s="30"/>
      <c r="T191" s="30"/>
    </row>
    <row r="192" spans="1:21" ht="15.75" x14ac:dyDescent="0.25">
      <c r="A192" s="35" t="s">
        <v>94</v>
      </c>
      <c r="B192" s="30">
        <v>155653.53999999998</v>
      </c>
      <c r="C192" s="30">
        <v>133148.03</v>
      </c>
      <c r="D192" s="30">
        <v>125058.23000000001</v>
      </c>
      <c r="E192" s="30">
        <v>115111.76</v>
      </c>
      <c r="F192" s="30">
        <v>109048.51999999997</v>
      </c>
      <c r="G192" s="30">
        <v>102286.53</v>
      </c>
      <c r="H192" s="30">
        <v>103660.99000000002</v>
      </c>
      <c r="I192" s="30">
        <v>130585.41000000002</v>
      </c>
      <c r="J192" s="30">
        <v>136949.96999999997</v>
      </c>
      <c r="K192" s="30">
        <v>129594.49000000002</v>
      </c>
      <c r="L192" s="30">
        <v>134834.71</v>
      </c>
      <c r="M192" s="30">
        <v>132568.26</v>
      </c>
      <c r="N192" s="44"/>
      <c r="O192" s="83">
        <f t="shared" si="11"/>
        <v>1508500.44</v>
      </c>
      <c r="P192" s="30">
        <v>5635108.620000001</v>
      </c>
      <c r="Q192" s="13"/>
      <c r="R192" s="30"/>
      <c r="S192" s="30"/>
      <c r="T192" s="30"/>
    </row>
    <row r="193" spans="1:21" ht="15.75" x14ac:dyDescent="0.25">
      <c r="A193" s="35" t="s">
        <v>95</v>
      </c>
      <c r="B193" s="30">
        <v>320401.44000000006</v>
      </c>
      <c r="C193" s="30">
        <v>276409.87000000005</v>
      </c>
      <c r="D193" s="30">
        <v>258863.89</v>
      </c>
      <c r="E193" s="30">
        <v>237292.96999999997</v>
      </c>
      <c r="F193" s="30">
        <v>225421.50999999995</v>
      </c>
      <c r="G193" s="30">
        <v>210443.09999999995</v>
      </c>
      <c r="H193" s="30">
        <v>210140.66999999998</v>
      </c>
      <c r="I193" s="30">
        <v>264683.74</v>
      </c>
      <c r="J193" s="30">
        <v>279701.07</v>
      </c>
      <c r="K193" s="30">
        <v>266603.13999999996</v>
      </c>
      <c r="L193" s="30">
        <v>277002.94000000006</v>
      </c>
      <c r="M193" s="30">
        <v>272538.67</v>
      </c>
      <c r="N193" s="44"/>
      <c r="O193" s="83">
        <f t="shared" si="11"/>
        <v>3099503.01</v>
      </c>
      <c r="P193" s="30">
        <v>11716381.669999998</v>
      </c>
      <c r="Q193" s="13"/>
      <c r="R193" s="30"/>
      <c r="S193" s="30"/>
      <c r="T193" s="30"/>
    </row>
    <row r="194" spans="1:21" ht="13.5" x14ac:dyDescent="0.25">
      <c r="A194" s="35" t="s">
        <v>89</v>
      </c>
      <c r="B194" s="52">
        <v>168.21044307559299</v>
      </c>
      <c r="C194" s="52">
        <v>143.88937753282542</v>
      </c>
      <c r="D194" s="52">
        <v>139.65184254606365</v>
      </c>
      <c r="E194" s="52">
        <v>124.39809261360566</v>
      </c>
      <c r="F194" s="52">
        <v>121.77387939698497</v>
      </c>
      <c r="G194" s="52">
        <v>110.53817960771597</v>
      </c>
      <c r="H194" s="52">
        <v>112.02351866861183</v>
      </c>
      <c r="I194" s="52">
        <v>156.24001375927256</v>
      </c>
      <c r="J194" s="52">
        <v>148.04602291768018</v>
      </c>
      <c r="K194" s="52">
        <v>144.91522883070795</v>
      </c>
      <c r="L194" s="52">
        <v>145.0573606286188</v>
      </c>
      <c r="M194" s="52">
        <v>147.29804500000003</v>
      </c>
      <c r="N194" s="44"/>
      <c r="O194" s="83"/>
      <c r="P194" s="30"/>
      <c r="R194" s="52"/>
      <c r="S194" s="30"/>
      <c r="T194" s="30"/>
    </row>
    <row r="195" spans="1:21" ht="15.75" x14ac:dyDescent="0.25">
      <c r="A195" s="35" t="s">
        <v>96</v>
      </c>
      <c r="B195" s="53">
        <v>597</v>
      </c>
      <c r="C195" s="53">
        <v>597</v>
      </c>
      <c r="D195" s="53">
        <v>597</v>
      </c>
      <c r="E195" s="53">
        <v>597</v>
      </c>
      <c r="F195" s="53">
        <v>597</v>
      </c>
      <c r="G195" s="53">
        <v>597</v>
      </c>
      <c r="H195" s="53">
        <v>597</v>
      </c>
      <c r="I195" s="53">
        <v>597</v>
      </c>
      <c r="J195" s="53">
        <v>596.80645161290317</v>
      </c>
      <c r="K195" s="53">
        <v>596.86666666666667</v>
      </c>
      <c r="L195" s="53">
        <v>599.51612903225805</v>
      </c>
      <c r="M195" s="53">
        <v>600</v>
      </c>
      <c r="N195" s="44"/>
      <c r="O195" s="84"/>
      <c r="P195" s="72"/>
      <c r="R195" s="53"/>
      <c r="S195" s="30"/>
    </row>
    <row r="196" spans="1:21" ht="15.75" x14ac:dyDescent="0.25">
      <c r="A196" s="35" t="s">
        <v>97</v>
      </c>
      <c r="B196" s="74">
        <v>3.2599999999999997E-2</v>
      </c>
      <c r="C196" s="74">
        <v>-5.9499999999999997E-2</v>
      </c>
      <c r="D196" s="74">
        <v>-4.1999999999999997E-3</v>
      </c>
      <c r="E196" s="74">
        <v>-0.1134</v>
      </c>
      <c r="F196" s="55">
        <v>-7.85E-2</v>
      </c>
      <c r="G196" s="74">
        <v>-2.63E-2</v>
      </c>
      <c r="H196" s="74">
        <v>6.8599999999999994E-2</v>
      </c>
      <c r="I196" s="74">
        <v>0.18959999999999999</v>
      </c>
      <c r="J196" s="66">
        <v>3.2060807512264804E-2</v>
      </c>
      <c r="K196" s="66">
        <v>-2.282188946587576E-2</v>
      </c>
      <c r="L196" s="66">
        <v>4.4056574577209517E-2</v>
      </c>
      <c r="M196" s="66">
        <v>6.2300000000000001E-2</v>
      </c>
      <c r="N196" s="44"/>
      <c r="O196" s="85"/>
      <c r="P196" s="72"/>
      <c r="R196" s="54"/>
      <c r="S196" s="72"/>
    </row>
    <row r="197" spans="1:21" ht="13.5" x14ac:dyDescent="0.25">
      <c r="A197" s="35"/>
      <c r="B197" s="53"/>
      <c r="C197" s="54"/>
      <c r="D197" s="54"/>
      <c r="E197" s="54"/>
      <c r="F197" s="54"/>
      <c r="G197" s="54"/>
      <c r="H197" s="54"/>
      <c r="I197" s="54"/>
      <c r="J197" s="54"/>
      <c r="K197" s="54"/>
      <c r="L197" s="54"/>
      <c r="M197" s="54"/>
      <c r="N197" s="44"/>
      <c r="O197" s="85"/>
      <c r="P197" s="72"/>
      <c r="R197" s="54"/>
      <c r="S197" s="72"/>
    </row>
    <row r="198" spans="1:21" ht="13.5" x14ac:dyDescent="0.25">
      <c r="A198" s="35"/>
      <c r="B198" s="53"/>
      <c r="C198" s="53"/>
      <c r="D198" s="53"/>
      <c r="E198" s="52"/>
      <c r="F198" s="52"/>
      <c r="G198" s="52"/>
      <c r="H198" s="52"/>
      <c r="I198" s="54"/>
      <c r="J198" s="54"/>
      <c r="K198" s="54"/>
      <c r="L198" s="54"/>
      <c r="M198" s="61"/>
      <c r="N198" s="44"/>
      <c r="R198" s="54"/>
      <c r="S198" s="72"/>
    </row>
    <row r="199" spans="1:21" ht="15" x14ac:dyDescent="0.3">
      <c r="A199" s="39" t="s">
        <v>6</v>
      </c>
      <c r="B199" s="39"/>
      <c r="C199" s="39"/>
      <c r="D199" s="30"/>
      <c r="E199" s="30"/>
      <c r="F199" s="30"/>
      <c r="G199" s="30"/>
      <c r="H199" s="30"/>
      <c r="I199" s="30"/>
      <c r="J199" s="30"/>
      <c r="K199" s="30"/>
      <c r="L199" s="30"/>
      <c r="M199" s="30"/>
      <c r="N199" s="44"/>
      <c r="R199" s="30"/>
      <c r="S199" s="72"/>
    </row>
    <row r="200" spans="1:21" ht="13.5" x14ac:dyDescent="0.25">
      <c r="A200" s="35" t="s">
        <v>1</v>
      </c>
      <c r="B200" s="30">
        <v>2708577479.2400007</v>
      </c>
      <c r="C200" s="30">
        <v>2498735790.5599999</v>
      </c>
      <c r="D200" s="30">
        <v>2466058842.1299996</v>
      </c>
      <c r="E200" s="30">
        <v>2474241575.0900002</v>
      </c>
      <c r="F200" s="30">
        <v>2326327840.8699999</v>
      </c>
      <c r="G200" s="30">
        <v>2399001637.2800002</v>
      </c>
      <c r="H200" s="30">
        <v>2329166345.5400004</v>
      </c>
      <c r="I200" s="30">
        <v>2420803843.54</v>
      </c>
      <c r="J200" s="30">
        <v>2667715898.2400002</v>
      </c>
      <c r="K200" s="30">
        <v>2624746653.0500002</v>
      </c>
      <c r="L200" s="30">
        <v>2601609592.2400002</v>
      </c>
      <c r="M200" s="30">
        <v>2444941687.4499998</v>
      </c>
      <c r="N200" s="44"/>
      <c r="O200" s="83">
        <f t="shared" ref="O200:O209" si="12">SUM(B200:N200)</f>
        <v>29961927185.230003</v>
      </c>
      <c r="P200" s="30">
        <v>284951702775.1731</v>
      </c>
      <c r="Q200" s="13"/>
      <c r="R200" s="30"/>
      <c r="S200" s="30"/>
      <c r="T200" s="30"/>
      <c r="U200" s="13"/>
    </row>
    <row r="201" spans="1:21" ht="13.5" x14ac:dyDescent="0.25">
      <c r="A201" s="35" t="s">
        <v>2</v>
      </c>
      <c r="B201" s="30">
        <v>2444362945.2300005</v>
      </c>
      <c r="C201" s="30">
        <v>2257040817.1700001</v>
      </c>
      <c r="D201" s="30">
        <v>2227089909.7299995</v>
      </c>
      <c r="E201" s="30">
        <v>2234938411.1700006</v>
      </c>
      <c r="F201" s="30">
        <v>2103477843.6699998</v>
      </c>
      <c r="G201" s="30">
        <v>2168129229.9200001</v>
      </c>
      <c r="H201" s="30">
        <v>2104158323.6899993</v>
      </c>
      <c r="I201" s="30">
        <v>2184192482.2700005</v>
      </c>
      <c r="J201" s="30">
        <v>2410025669.48</v>
      </c>
      <c r="K201" s="30">
        <v>2369880910.8099995</v>
      </c>
      <c r="L201" s="30">
        <v>2349670005.0599999</v>
      </c>
      <c r="M201" s="30">
        <v>2210404507.5300007</v>
      </c>
      <c r="N201" s="44"/>
      <c r="O201" s="83">
        <f t="shared" si="12"/>
        <v>27063371055.730003</v>
      </c>
      <c r="P201" s="30">
        <v>257869061971.07999</v>
      </c>
      <c r="Q201" s="13"/>
      <c r="R201" s="30"/>
      <c r="S201" s="30"/>
      <c r="T201" s="30"/>
      <c r="U201" s="13"/>
    </row>
    <row r="202" spans="1:21" ht="15.75" x14ac:dyDescent="0.25">
      <c r="A202" s="35" t="s">
        <v>90</v>
      </c>
      <c r="B202" s="30">
        <v>50790760.089999989</v>
      </c>
      <c r="C202" s="30">
        <v>47748606.729999997</v>
      </c>
      <c r="D202" s="30">
        <v>46818602.890000008</v>
      </c>
      <c r="E202" s="30">
        <v>47452567.509999983</v>
      </c>
      <c r="F202" s="30">
        <v>43450393.259999998</v>
      </c>
      <c r="G202" s="30">
        <v>45524585.140000001</v>
      </c>
      <c r="H202" s="30">
        <v>44703351.939999983</v>
      </c>
      <c r="I202" s="30">
        <v>44342891.059999987</v>
      </c>
      <c r="J202" s="30">
        <v>47706081.82</v>
      </c>
      <c r="K202" s="30">
        <v>49162990.12999998</v>
      </c>
      <c r="L202" s="30">
        <v>48695347.479999997</v>
      </c>
      <c r="M202" s="30">
        <v>46016429.439999998</v>
      </c>
      <c r="N202" s="44"/>
      <c r="O202" s="83">
        <f t="shared" si="12"/>
        <v>562412607.49000001</v>
      </c>
      <c r="P202" s="30">
        <v>4676674825.4819994</v>
      </c>
      <c r="Q202" s="13"/>
      <c r="R202" s="30"/>
      <c r="S202" s="30"/>
      <c r="T202" s="30"/>
      <c r="U202" s="13"/>
    </row>
    <row r="203" spans="1:21" ht="15.75" x14ac:dyDescent="0.25">
      <c r="A203" s="35" t="s">
        <v>91</v>
      </c>
      <c r="B203" s="30">
        <v>6648467.0999999996</v>
      </c>
      <c r="C203" s="30">
        <v>6886845.7399999993</v>
      </c>
      <c r="D203" s="30">
        <v>7373066.1400000015</v>
      </c>
      <c r="E203" s="30">
        <v>6700618.1799999997</v>
      </c>
      <c r="F203" s="30">
        <v>6515684.0199999996</v>
      </c>
      <c r="G203" s="30">
        <v>5724747.5600000005</v>
      </c>
      <c r="H203" s="30">
        <v>4741142.3199999984</v>
      </c>
      <c r="I203" s="30">
        <v>4441208.55</v>
      </c>
      <c r="J203" s="30">
        <v>5406243.6800000006</v>
      </c>
      <c r="K203" s="30">
        <v>5876186.8500000006</v>
      </c>
      <c r="L203" s="30">
        <v>5949537.040000001</v>
      </c>
      <c r="M203" s="30">
        <v>6295054.9899999984</v>
      </c>
      <c r="N203" s="44"/>
      <c r="O203" s="83">
        <f t="shared" si="12"/>
        <v>72558802.170000002</v>
      </c>
      <c r="P203" s="30">
        <v>569792567.87999988</v>
      </c>
      <c r="Q203" s="13"/>
      <c r="R203" s="30"/>
      <c r="S203" s="30"/>
      <c r="T203" s="30"/>
      <c r="U203" s="13"/>
    </row>
    <row r="204" spans="1:21" ht="15.75" x14ac:dyDescent="0.25">
      <c r="A204" s="35" t="s">
        <v>92</v>
      </c>
      <c r="B204" s="30">
        <v>0</v>
      </c>
      <c r="C204" s="30">
        <v>3000</v>
      </c>
      <c r="D204" s="30">
        <v>0</v>
      </c>
      <c r="E204" s="30">
        <v>0</v>
      </c>
      <c r="F204" s="30">
        <v>0</v>
      </c>
      <c r="G204" s="30">
        <v>0</v>
      </c>
      <c r="H204" s="30">
        <v>0</v>
      </c>
      <c r="I204" s="30">
        <v>0</v>
      </c>
      <c r="J204" s="30">
        <v>0</v>
      </c>
      <c r="K204" s="30">
        <v>0</v>
      </c>
      <c r="L204" s="30">
        <v>0</v>
      </c>
      <c r="M204" s="30">
        <v>0</v>
      </c>
      <c r="N204" s="44"/>
      <c r="O204" s="83">
        <f t="shared" si="12"/>
        <v>3000</v>
      </c>
      <c r="P204" s="30">
        <v>4997676.5799999991</v>
      </c>
      <c r="Q204" s="13"/>
      <c r="R204" s="30"/>
      <c r="S204" s="30"/>
      <c r="T204" s="30"/>
      <c r="U204" s="13"/>
    </row>
    <row r="205" spans="1:21" ht="13.5" x14ac:dyDescent="0.25">
      <c r="A205" s="35" t="s">
        <v>31</v>
      </c>
      <c r="B205" s="30">
        <v>213423773.92000002</v>
      </c>
      <c r="C205" s="30">
        <v>193949366.66</v>
      </c>
      <c r="D205" s="30">
        <v>192150329.51000002</v>
      </c>
      <c r="E205" s="30">
        <v>191850596.41</v>
      </c>
      <c r="F205" s="30">
        <v>179399603.94</v>
      </c>
      <c r="G205" s="30">
        <v>185349872.22</v>
      </c>
      <c r="H205" s="30">
        <v>180304669.91000003</v>
      </c>
      <c r="I205" s="30">
        <v>192268470.21000001</v>
      </c>
      <c r="J205" s="30">
        <v>209984146.94</v>
      </c>
      <c r="K205" s="30">
        <v>205702752.11000004</v>
      </c>
      <c r="L205" s="30">
        <v>203248175.69999996</v>
      </c>
      <c r="M205" s="34">
        <v>188520750.48000002</v>
      </c>
      <c r="N205" s="44"/>
      <c r="O205" s="83">
        <f t="shared" si="12"/>
        <v>2336152508.0100002</v>
      </c>
      <c r="P205" s="30">
        <v>22410969641.191002</v>
      </c>
      <c r="Q205" s="13"/>
      <c r="R205" s="30"/>
      <c r="S205" s="30"/>
      <c r="T205" s="30"/>
      <c r="U205" s="13"/>
    </row>
    <row r="206" spans="1:21" ht="13.5" x14ac:dyDescent="0.25">
      <c r="A206" s="35" t="s">
        <v>85</v>
      </c>
      <c r="B206" s="30">
        <v>72564083.109999985</v>
      </c>
      <c r="C206" s="30">
        <v>65942784.680000007</v>
      </c>
      <c r="D206" s="30">
        <v>65331111.970000006</v>
      </c>
      <c r="E206" s="30">
        <v>65229202.780000009</v>
      </c>
      <c r="F206" s="30">
        <v>60995865.419999994</v>
      </c>
      <c r="G206" s="30">
        <v>63018956.620000005</v>
      </c>
      <c r="H206" s="30">
        <v>61303587.82</v>
      </c>
      <c r="I206" s="30">
        <v>65371279.919999987</v>
      </c>
      <c r="J206" s="30">
        <v>71394609.969999999</v>
      </c>
      <c r="K206" s="30">
        <v>69938935.74000001</v>
      </c>
      <c r="L206" s="30">
        <v>69104379.810000002</v>
      </c>
      <c r="M206" s="30">
        <v>64097055.210000016</v>
      </c>
      <c r="N206" s="44"/>
      <c r="O206" s="83">
        <f t="shared" si="12"/>
        <v>794291853.05000019</v>
      </c>
      <c r="P206" s="30">
        <v>7619729741.4733982</v>
      </c>
      <c r="Q206" s="13"/>
      <c r="R206" s="30"/>
      <c r="S206" s="30"/>
      <c r="T206" s="30"/>
    </row>
    <row r="207" spans="1:21" ht="15.75" x14ac:dyDescent="0.25">
      <c r="A207" s="35" t="s">
        <v>93</v>
      </c>
      <c r="B207" s="30">
        <v>8536950.9299999978</v>
      </c>
      <c r="C207" s="30">
        <v>7757974.71</v>
      </c>
      <c r="D207" s="30">
        <v>7686013.1899999985</v>
      </c>
      <c r="E207" s="30">
        <v>7674023.8299999991</v>
      </c>
      <c r="F207" s="30">
        <v>7175984.1899999995</v>
      </c>
      <c r="G207" s="30">
        <v>7413994.8599999994</v>
      </c>
      <c r="H207" s="30">
        <v>7212186.799999998</v>
      </c>
      <c r="I207" s="30">
        <v>7690738.799999998</v>
      </c>
      <c r="J207" s="30">
        <v>8399365.8499999996</v>
      </c>
      <c r="K207" s="30">
        <v>8228110.0999999987</v>
      </c>
      <c r="L207" s="30">
        <v>7474138.379999999</v>
      </c>
      <c r="M207" s="30">
        <v>0</v>
      </c>
      <c r="N207" s="44"/>
      <c r="O207" s="83">
        <f t="shared" si="12"/>
        <v>85249481.639999971</v>
      </c>
      <c r="P207" s="30">
        <v>888242174.26040006</v>
      </c>
      <c r="Q207" s="13"/>
      <c r="R207" s="30"/>
      <c r="S207" s="30"/>
      <c r="T207" s="30"/>
    </row>
    <row r="208" spans="1:21" ht="15.75" x14ac:dyDescent="0.25">
      <c r="A208" s="35" t="s">
        <v>94</v>
      </c>
      <c r="B208" s="30">
        <v>10671188.829999998</v>
      </c>
      <c r="C208" s="30">
        <v>9697468.3200000003</v>
      </c>
      <c r="D208" s="30">
        <v>9607516.5600000005</v>
      </c>
      <c r="E208" s="30">
        <v>9592529.8600000013</v>
      </c>
      <c r="F208" s="30">
        <v>8969980.2400000002</v>
      </c>
      <c r="G208" s="30">
        <v>9267493.6700000018</v>
      </c>
      <c r="H208" s="30">
        <v>9015233.6500000004</v>
      </c>
      <c r="I208" s="30">
        <v>9613423.6300000027</v>
      </c>
      <c r="J208" s="30">
        <v>10499207.439999998</v>
      </c>
      <c r="K208" s="30">
        <v>10285137.620000001</v>
      </c>
      <c r="L208" s="30">
        <v>10162408.819999998</v>
      </c>
      <c r="M208" s="30">
        <v>9426037.6800000016</v>
      </c>
      <c r="N208" s="44"/>
      <c r="O208" s="83">
        <f t="shared" si="12"/>
        <v>116807626.32000001</v>
      </c>
      <c r="P208" s="30">
        <v>1120548498.5035002</v>
      </c>
      <c r="Q208" s="13"/>
      <c r="R208" s="30"/>
      <c r="S208" s="30"/>
      <c r="T208" s="30"/>
    </row>
    <row r="209" spans="1:20" ht="15.75" x14ac:dyDescent="0.25">
      <c r="A209" s="35" t="s">
        <v>95</v>
      </c>
      <c r="B209" s="30">
        <v>22020144.699999999</v>
      </c>
      <c r="C209" s="30">
        <v>20100723.040000003</v>
      </c>
      <c r="D209" s="30">
        <v>19959375.849999998</v>
      </c>
      <c r="E209" s="30">
        <v>19783744.730000004</v>
      </c>
      <c r="F209" s="30">
        <v>18521426.810000006</v>
      </c>
      <c r="G209" s="30">
        <v>19092807.57</v>
      </c>
      <c r="H209" s="30">
        <v>18316410.359999999</v>
      </c>
      <c r="I209" s="30">
        <v>19469716.970000003</v>
      </c>
      <c r="J209" s="30">
        <v>21503316.59</v>
      </c>
      <c r="K209" s="30">
        <v>21208078.449999996</v>
      </c>
      <c r="L209" s="30">
        <v>20930766.359999992</v>
      </c>
      <c r="M209" s="30">
        <v>19414673.289999995</v>
      </c>
      <c r="N209" s="44"/>
      <c r="O209" s="83">
        <f t="shared" si="12"/>
        <v>240321184.71999997</v>
      </c>
      <c r="P209" s="30">
        <v>2488147985.4814</v>
      </c>
      <c r="Q209" s="13"/>
      <c r="R209" s="30"/>
      <c r="S209" s="30"/>
      <c r="T209" s="30"/>
    </row>
    <row r="210" spans="1:20" ht="13.5" x14ac:dyDescent="0.25">
      <c r="A210" s="35" t="s">
        <v>89</v>
      </c>
      <c r="B210" s="52">
        <v>258.49057101400831</v>
      </c>
      <c r="C210" s="52">
        <v>234.53805304362336</v>
      </c>
      <c r="D210" s="52">
        <v>240.50056261890458</v>
      </c>
      <c r="E210" s="52">
        <v>232.37942762284518</v>
      </c>
      <c r="F210" s="52">
        <v>226.46318253427251</v>
      </c>
      <c r="G210" s="52">
        <v>229.3099691696338</v>
      </c>
      <c r="H210" s="52">
        <v>221.53880073574047</v>
      </c>
      <c r="I210" s="30">
        <v>261.54990016487284</v>
      </c>
      <c r="J210" s="30">
        <v>258.32057659045228</v>
      </c>
      <c r="K210" s="30">
        <v>262.16495911234608</v>
      </c>
      <c r="L210" s="30">
        <v>251.27608683654637</v>
      </c>
      <c r="M210" s="30">
        <v>244.55452542252354</v>
      </c>
      <c r="N210" s="44"/>
      <c r="O210" s="83"/>
      <c r="P210" s="83"/>
      <c r="R210" s="52"/>
      <c r="S210" s="30"/>
      <c r="T210" s="30"/>
    </row>
    <row r="211" spans="1:20" ht="15.75" x14ac:dyDescent="0.25">
      <c r="A211" s="35" t="s">
        <v>96</v>
      </c>
      <c r="B211" s="53">
        <v>26634</v>
      </c>
      <c r="C211" s="53">
        <v>26675.548387096773</v>
      </c>
      <c r="D211" s="53">
        <v>26632</v>
      </c>
      <c r="E211" s="53">
        <v>26632</v>
      </c>
      <c r="F211" s="53">
        <v>26406</v>
      </c>
      <c r="G211" s="53">
        <v>26074</v>
      </c>
      <c r="H211" s="53">
        <v>26254</v>
      </c>
      <c r="I211" s="41">
        <v>26254</v>
      </c>
      <c r="J211" s="41">
        <v>26222</v>
      </c>
      <c r="K211" s="41">
        <v>26154.766666666666</v>
      </c>
      <c r="L211" s="41">
        <v>26092.451612903227</v>
      </c>
      <c r="M211" s="41">
        <v>25685</v>
      </c>
      <c r="N211" s="44"/>
      <c r="O211" s="84"/>
      <c r="P211" s="83"/>
      <c r="R211" s="53"/>
      <c r="S211" s="30"/>
    </row>
    <row r="212" spans="1:20" ht="15.75" x14ac:dyDescent="0.25">
      <c r="A212" s="35" t="s">
        <v>112</v>
      </c>
      <c r="B212" s="74">
        <v>1.14E-2</v>
      </c>
      <c r="C212" s="74">
        <v>-4.4699999999999997E-2</v>
      </c>
      <c r="D212" s="74">
        <v>2.4299999999999999E-2</v>
      </c>
      <c r="E212" s="74">
        <v>-3.04E-2</v>
      </c>
      <c r="F212" s="55">
        <v>-4.3400000000000001E-2</v>
      </c>
      <c r="G212" s="74">
        <v>-6.1699999999999998E-2</v>
      </c>
      <c r="H212" s="74">
        <v>-2.4400000000000002E-2</v>
      </c>
      <c r="I212" s="74">
        <v>-3.95E-2</v>
      </c>
      <c r="J212" s="66">
        <v>-6.0075438787486968E-3</v>
      </c>
      <c r="K212" s="66">
        <v>-1.5774838680276314E-2</v>
      </c>
      <c r="L212" s="66">
        <v>-2.6835250127246843E-2</v>
      </c>
      <c r="M212" s="66">
        <v>-7.7000000000000002E-3</v>
      </c>
      <c r="N212" s="44"/>
      <c r="O212" s="85"/>
      <c r="P212" s="83"/>
      <c r="R212" s="54"/>
      <c r="S212" s="72"/>
    </row>
    <row r="213" spans="1:20" ht="13.5" x14ac:dyDescent="0.25">
      <c r="A213" s="35"/>
      <c r="B213" s="35"/>
      <c r="C213" s="35"/>
      <c r="D213" s="35"/>
      <c r="E213" s="35"/>
      <c r="F213" s="35"/>
      <c r="G213" s="35"/>
      <c r="H213" s="30"/>
      <c r="I213" s="35"/>
      <c r="J213" s="35"/>
      <c r="K213" s="30"/>
      <c r="L213" s="30"/>
      <c r="M213" s="30"/>
      <c r="N213" s="35"/>
      <c r="P213" s="83"/>
    </row>
    <row r="214" spans="1:20" ht="13.5" x14ac:dyDescent="0.25">
      <c r="B214" s="48"/>
      <c r="C214" s="48"/>
      <c r="D214" s="48"/>
      <c r="E214" s="63"/>
      <c r="H214" s="30"/>
      <c r="I214" s="30"/>
      <c r="J214" s="30"/>
      <c r="K214" s="52"/>
      <c r="L214" s="30"/>
      <c r="M214" s="30"/>
      <c r="N214" s="35"/>
      <c r="P214" s="83"/>
    </row>
    <row r="215" spans="1:20" ht="14.25" x14ac:dyDescent="0.25">
      <c r="B215" s="49"/>
      <c r="C215" s="49"/>
      <c r="D215" s="49"/>
      <c r="E215" s="68"/>
      <c r="F215" s="50"/>
      <c r="G215" s="50"/>
      <c r="H215" s="57"/>
      <c r="I215" s="13"/>
      <c r="J215" s="13"/>
      <c r="K215" s="53"/>
      <c r="L215" s="30"/>
      <c r="M215" s="66"/>
      <c r="N215" s="35"/>
      <c r="P215" s="83"/>
      <c r="T215" s="13"/>
    </row>
    <row r="216" spans="1:20" ht="15" x14ac:dyDescent="0.25">
      <c r="B216" s="48"/>
      <c r="C216" s="63"/>
      <c r="D216" s="48"/>
      <c r="E216" s="48"/>
      <c r="H216" s="56"/>
      <c r="I216" s="65"/>
      <c r="J216" s="72"/>
      <c r="K216" s="88"/>
      <c r="L216" s="30"/>
      <c r="M216" s="32"/>
      <c r="O216" s="83"/>
      <c r="P216" s="83"/>
    </row>
    <row r="217" spans="1:20" ht="13.5" x14ac:dyDescent="0.25">
      <c r="B217" s="48"/>
      <c r="C217" s="64"/>
      <c r="D217" s="48"/>
      <c r="E217" s="48"/>
      <c r="H217" s="55"/>
      <c r="K217" s="54"/>
      <c r="L217" s="30"/>
      <c r="O217" s="83"/>
      <c r="P217" s="83"/>
    </row>
    <row r="218" spans="1:20" ht="15" x14ac:dyDescent="0.25">
      <c r="B218" s="48"/>
      <c r="C218" s="48"/>
      <c r="D218" s="48"/>
      <c r="E218" s="48"/>
      <c r="H218" s="56"/>
      <c r="K218" s="54"/>
      <c r="L218" s="30"/>
      <c r="M218" s="90"/>
      <c r="O218" s="83"/>
      <c r="P218" s="85"/>
    </row>
    <row r="219" spans="1:20" ht="13.5" x14ac:dyDescent="0.25">
      <c r="B219" s="48"/>
      <c r="C219" s="48"/>
      <c r="D219" s="48"/>
      <c r="E219" s="48"/>
      <c r="H219" s="54"/>
      <c r="K219" s="30"/>
      <c r="L219" s="30"/>
      <c r="M219" s="35"/>
      <c r="N219" s="35"/>
      <c r="O219" s="83"/>
      <c r="P219" s="85"/>
    </row>
    <row r="220" spans="1:20" ht="13.5" x14ac:dyDescent="0.25">
      <c r="A220" s="35"/>
      <c r="B220" s="35"/>
      <c r="C220" s="35"/>
      <c r="D220" s="35"/>
      <c r="E220" s="35"/>
      <c r="F220" s="35"/>
      <c r="G220" s="35"/>
      <c r="H220" s="55"/>
      <c r="I220" s="35"/>
      <c r="J220" s="35"/>
      <c r="K220" s="30"/>
      <c r="L220" s="30"/>
      <c r="M220" s="35"/>
      <c r="N220" s="35"/>
      <c r="O220" s="83"/>
    </row>
    <row r="221" spans="1:20" ht="15" x14ac:dyDescent="0.25">
      <c r="A221" s="35"/>
      <c r="B221" s="35"/>
      <c r="C221" s="35"/>
      <c r="D221" s="35"/>
      <c r="E221" s="35"/>
      <c r="F221" s="35"/>
      <c r="G221" s="35"/>
      <c r="H221" s="60"/>
      <c r="I221" s="35"/>
      <c r="J221" s="35"/>
      <c r="K221" s="30"/>
      <c r="L221" s="53"/>
      <c r="M221" s="35"/>
      <c r="N221" s="35"/>
      <c r="O221" s="83"/>
    </row>
    <row r="222" spans="1:20" ht="15" x14ac:dyDescent="0.25">
      <c r="A222" s="35"/>
      <c r="B222" s="35"/>
      <c r="C222" s="35"/>
      <c r="D222" s="35"/>
      <c r="E222" s="35"/>
      <c r="F222" s="35"/>
      <c r="G222" s="35"/>
      <c r="H222" s="60"/>
      <c r="I222" s="35"/>
      <c r="J222" s="35"/>
      <c r="K222" s="30"/>
      <c r="L222" s="54"/>
      <c r="M222" s="35"/>
      <c r="N222" s="35"/>
      <c r="O222" s="83"/>
      <c r="P222" s="85"/>
    </row>
    <row r="223" spans="1:20" ht="13.5" x14ac:dyDescent="0.25">
      <c r="A223" s="35"/>
      <c r="B223" s="35"/>
      <c r="C223" s="35"/>
      <c r="D223" s="35"/>
      <c r="E223" s="35"/>
      <c r="F223" s="35"/>
      <c r="G223" s="35"/>
      <c r="H223" s="41"/>
      <c r="I223" s="35"/>
      <c r="J223" s="35"/>
      <c r="K223" s="30"/>
      <c r="L223" s="35"/>
      <c r="M223" s="35"/>
      <c r="N223" s="35"/>
      <c r="O223" s="83"/>
      <c r="P223" s="85"/>
    </row>
    <row r="224" spans="1:20" ht="13.5" x14ac:dyDescent="0.25">
      <c r="A224" s="35"/>
      <c r="B224" s="35"/>
      <c r="C224" s="35"/>
      <c r="D224" s="35"/>
      <c r="E224" s="35"/>
      <c r="F224" s="35"/>
      <c r="G224" s="35"/>
      <c r="H224" s="41"/>
      <c r="I224" s="35"/>
      <c r="J224" s="35"/>
      <c r="K224" s="30"/>
      <c r="L224" s="35"/>
      <c r="M224" s="35"/>
      <c r="N224" s="35"/>
      <c r="O224" s="83"/>
      <c r="P224" s="83"/>
    </row>
    <row r="225" spans="1:16" ht="13.5" x14ac:dyDescent="0.25">
      <c r="A225" s="35"/>
      <c r="B225" s="35"/>
      <c r="C225" s="35"/>
      <c r="D225" s="35"/>
      <c r="E225" s="35"/>
      <c r="F225" s="35"/>
      <c r="G225" s="35"/>
      <c r="H225" s="41"/>
      <c r="I225" s="35"/>
      <c r="J225" s="35"/>
      <c r="K225" s="53"/>
      <c r="L225" s="35"/>
      <c r="M225" s="35"/>
      <c r="N225" s="35"/>
      <c r="O225" s="83"/>
      <c r="P225" s="83"/>
    </row>
    <row r="226" spans="1:16" ht="13.5" x14ac:dyDescent="0.25">
      <c r="A226" s="35"/>
      <c r="B226" s="35"/>
      <c r="C226" s="35"/>
      <c r="D226" s="35"/>
      <c r="E226" s="35"/>
      <c r="F226" s="35"/>
      <c r="G226" s="35"/>
      <c r="H226" s="35"/>
      <c r="I226" s="35"/>
      <c r="J226" s="35"/>
      <c r="K226" s="54"/>
      <c r="L226" s="35"/>
      <c r="M226" s="35"/>
      <c r="N226" s="35"/>
      <c r="O226" s="86"/>
      <c r="P226" s="83"/>
    </row>
    <row r="227" spans="1:16" ht="13.5" x14ac:dyDescent="0.25">
      <c r="A227" s="35"/>
      <c r="B227" s="35"/>
      <c r="C227" s="35"/>
      <c r="D227" s="35"/>
      <c r="E227" s="35"/>
      <c r="F227" s="35"/>
      <c r="G227" s="35"/>
      <c r="H227" s="35"/>
      <c r="I227" s="35"/>
      <c r="J227" s="35"/>
      <c r="K227" s="54"/>
      <c r="L227" s="35"/>
      <c r="M227" s="35"/>
      <c r="N227" s="35"/>
      <c r="O227" s="86"/>
      <c r="P227" s="83"/>
    </row>
    <row r="228" spans="1:16" ht="13.5" x14ac:dyDescent="0.25">
      <c r="A228" s="35"/>
      <c r="B228" s="35"/>
      <c r="C228" s="35"/>
      <c r="D228" s="35"/>
      <c r="E228" s="35"/>
      <c r="F228" s="35"/>
      <c r="G228" s="35"/>
      <c r="H228" s="35"/>
      <c r="I228" s="35"/>
      <c r="J228" s="35"/>
      <c r="L228" s="35"/>
      <c r="M228" s="35"/>
      <c r="N228" s="35"/>
      <c r="P228" s="83"/>
    </row>
    <row r="229" spans="1:16" ht="13.5" x14ac:dyDescent="0.25">
      <c r="A229" s="35"/>
      <c r="B229" s="35"/>
      <c r="C229" s="35"/>
      <c r="D229" s="35"/>
      <c r="E229" s="35"/>
      <c r="F229" s="35"/>
      <c r="G229" s="35"/>
      <c r="H229" s="35"/>
      <c r="I229" s="35"/>
      <c r="J229" s="35"/>
      <c r="L229" s="35"/>
      <c r="M229" s="35"/>
      <c r="N229" s="35"/>
      <c r="P229" s="83"/>
    </row>
    <row r="230" spans="1:16" ht="13.5" x14ac:dyDescent="0.25">
      <c r="A230" s="35"/>
      <c r="B230" s="35"/>
      <c r="C230" s="35"/>
      <c r="D230" s="35"/>
      <c r="E230" s="35"/>
      <c r="F230" s="35"/>
      <c r="G230" s="35"/>
      <c r="H230" s="35"/>
      <c r="I230" s="35"/>
      <c r="J230" s="35"/>
      <c r="L230" s="35"/>
      <c r="M230" s="35"/>
      <c r="N230" s="35"/>
      <c r="P230" s="83"/>
    </row>
    <row r="231" spans="1:16" ht="13.5" x14ac:dyDescent="0.25">
      <c r="A231" s="35"/>
      <c r="B231" s="35"/>
      <c r="C231" s="35"/>
      <c r="D231" s="35"/>
      <c r="E231" s="35"/>
      <c r="F231" s="35"/>
      <c r="G231" s="35"/>
      <c r="H231" s="35"/>
      <c r="I231" s="35"/>
      <c r="J231" s="35"/>
      <c r="K231" s="35"/>
      <c r="L231" s="35"/>
      <c r="M231" s="35"/>
      <c r="N231" s="35"/>
      <c r="O231" s="83"/>
      <c r="P231" s="83"/>
    </row>
    <row r="232" spans="1:16" ht="13.5" x14ac:dyDescent="0.25">
      <c r="A232" s="35"/>
      <c r="B232" s="35"/>
      <c r="C232" s="35"/>
      <c r="D232" s="35"/>
      <c r="E232" s="35"/>
      <c r="F232" s="35"/>
      <c r="G232" s="35"/>
      <c r="H232" s="35"/>
      <c r="I232" s="35"/>
      <c r="J232" s="35"/>
      <c r="K232" s="35"/>
      <c r="L232" s="35"/>
      <c r="M232" s="35"/>
      <c r="N232" s="35"/>
      <c r="O232" s="83"/>
    </row>
    <row r="233" spans="1:16" ht="13.5" x14ac:dyDescent="0.25">
      <c r="A233" s="35"/>
      <c r="B233" s="35"/>
      <c r="C233" s="35"/>
      <c r="D233" s="35"/>
      <c r="E233" s="35"/>
      <c r="F233" s="35"/>
      <c r="G233" s="35"/>
      <c r="H233" s="35"/>
      <c r="I233" s="35"/>
      <c r="J233" s="35"/>
      <c r="K233" s="35"/>
      <c r="L233" s="35"/>
      <c r="M233" s="35"/>
      <c r="N233" s="35"/>
      <c r="O233" s="83"/>
    </row>
    <row r="234" spans="1:16" ht="13.5" x14ac:dyDescent="0.25">
      <c r="A234" s="35"/>
      <c r="B234" s="35"/>
      <c r="C234" s="35"/>
      <c r="D234" s="35"/>
      <c r="E234" s="35"/>
      <c r="F234" s="35"/>
      <c r="G234" s="35"/>
      <c r="H234" s="35"/>
      <c r="I234" s="35"/>
      <c r="J234" s="35"/>
      <c r="K234" s="35"/>
      <c r="L234" s="35"/>
      <c r="M234" s="35"/>
      <c r="N234" s="35"/>
      <c r="O234" s="83"/>
      <c r="P234" s="83"/>
    </row>
    <row r="235" spans="1:16" ht="13.5" x14ac:dyDescent="0.25">
      <c r="A235" s="35"/>
      <c r="B235" s="35"/>
      <c r="C235" s="35"/>
      <c r="D235" s="35"/>
      <c r="E235" s="35"/>
      <c r="F235" s="35"/>
      <c r="G235" s="35"/>
      <c r="H235" s="35"/>
      <c r="I235" s="35"/>
      <c r="J235" s="35"/>
      <c r="K235" s="35"/>
      <c r="L235" s="35"/>
      <c r="M235" s="35"/>
      <c r="N235" s="35"/>
      <c r="O235" s="83"/>
      <c r="P235" s="83"/>
    </row>
    <row r="236" spans="1:16" ht="13.5" x14ac:dyDescent="0.25">
      <c r="A236" s="35"/>
      <c r="B236" s="35"/>
      <c r="C236" s="35"/>
      <c r="D236" s="35"/>
      <c r="E236" s="35"/>
      <c r="F236" s="35"/>
      <c r="G236" s="35"/>
      <c r="H236" s="35"/>
      <c r="I236" s="35"/>
      <c r="J236" s="35"/>
      <c r="K236" s="35"/>
      <c r="L236" s="35"/>
      <c r="M236" s="35"/>
      <c r="N236" s="35"/>
      <c r="O236" s="83"/>
      <c r="P236" s="83"/>
    </row>
    <row r="237" spans="1:16" ht="13.5" x14ac:dyDescent="0.25">
      <c r="A237" s="35"/>
      <c r="B237" s="35"/>
      <c r="C237" s="35"/>
      <c r="D237" s="35"/>
      <c r="E237" s="35"/>
      <c r="F237" s="35"/>
      <c r="G237" s="35"/>
      <c r="H237" s="35"/>
      <c r="I237" s="35"/>
      <c r="J237" s="35"/>
      <c r="K237" s="35"/>
      <c r="L237" s="35"/>
      <c r="M237" s="35"/>
      <c r="N237" s="35"/>
      <c r="O237" s="83"/>
      <c r="P237" s="83"/>
    </row>
    <row r="238" spans="1:16" ht="13.5" x14ac:dyDescent="0.25">
      <c r="A238" s="35"/>
      <c r="B238" s="35"/>
      <c r="C238" s="35"/>
      <c r="D238" s="35"/>
      <c r="E238" s="35"/>
      <c r="F238" s="35"/>
      <c r="G238" s="35"/>
      <c r="H238" s="35"/>
      <c r="I238" s="35"/>
      <c r="J238" s="35"/>
      <c r="K238" s="35"/>
      <c r="L238" s="35"/>
      <c r="M238" s="35"/>
      <c r="N238" s="35"/>
      <c r="O238" s="83"/>
      <c r="P238" s="83"/>
    </row>
    <row r="239" spans="1:16" ht="13.5" x14ac:dyDescent="0.25">
      <c r="A239" s="35"/>
      <c r="B239" s="35"/>
      <c r="C239" s="35"/>
      <c r="D239" s="35"/>
      <c r="E239" s="35"/>
      <c r="F239" s="35"/>
      <c r="G239" s="35"/>
      <c r="H239" s="35"/>
      <c r="I239" s="35"/>
      <c r="J239" s="35"/>
      <c r="K239" s="35"/>
      <c r="L239" s="35"/>
      <c r="M239" s="35"/>
      <c r="N239" s="35"/>
      <c r="O239" s="83"/>
    </row>
    <row r="240" spans="1:16" ht="13.5" x14ac:dyDescent="0.25">
      <c r="A240" s="35"/>
      <c r="B240" s="35"/>
      <c r="C240" s="35"/>
      <c r="D240" s="35"/>
      <c r="E240" s="35"/>
      <c r="F240" s="35"/>
      <c r="G240" s="35"/>
      <c r="H240" s="35"/>
      <c r="I240" s="35"/>
      <c r="J240" s="35"/>
      <c r="K240" s="35"/>
      <c r="L240" s="35"/>
      <c r="M240" s="35"/>
      <c r="N240" s="35"/>
      <c r="O240" s="83"/>
    </row>
    <row r="241" spans="1:15" ht="13.5" x14ac:dyDescent="0.25">
      <c r="A241" s="35"/>
      <c r="B241" s="35"/>
      <c r="C241" s="35"/>
      <c r="D241" s="35"/>
      <c r="E241" s="35"/>
      <c r="F241" s="35"/>
      <c r="G241" s="35"/>
      <c r="H241" s="35"/>
      <c r="I241" s="35"/>
      <c r="J241" s="35"/>
      <c r="K241" s="35"/>
      <c r="L241" s="35"/>
      <c r="M241" s="35"/>
      <c r="N241" s="35"/>
      <c r="O241" s="83"/>
    </row>
    <row r="242" spans="1:15" ht="13.5" x14ac:dyDescent="0.25">
      <c r="A242" s="35"/>
      <c r="B242" s="35"/>
      <c r="C242" s="35"/>
      <c r="D242" s="35"/>
      <c r="E242" s="35"/>
      <c r="F242" s="35"/>
      <c r="G242" s="35"/>
      <c r="H242" s="35"/>
      <c r="I242" s="35"/>
      <c r="J242" s="35"/>
      <c r="K242" s="35"/>
      <c r="L242" s="35"/>
      <c r="M242" s="35"/>
      <c r="N242" s="35"/>
      <c r="O242" s="83"/>
    </row>
    <row r="243" spans="1:15" ht="13.5" x14ac:dyDescent="0.25">
      <c r="A243" s="35"/>
      <c r="B243" s="35"/>
      <c r="C243" s="35"/>
      <c r="D243" s="35"/>
      <c r="E243" s="35"/>
      <c r="F243" s="35"/>
      <c r="G243" s="35"/>
      <c r="H243" s="35"/>
      <c r="I243" s="35"/>
      <c r="J243" s="35"/>
      <c r="K243" s="35"/>
      <c r="L243" s="35"/>
      <c r="M243" s="35"/>
      <c r="N243" s="35"/>
      <c r="O243" s="83"/>
    </row>
    <row r="244" spans="1:15" ht="13.5" x14ac:dyDescent="0.25">
      <c r="A244" s="35"/>
      <c r="B244" s="35"/>
      <c r="C244" s="35"/>
      <c r="D244" s="35"/>
      <c r="E244" s="35"/>
      <c r="F244" s="35"/>
      <c r="G244" s="35"/>
      <c r="H244" s="35"/>
      <c r="I244" s="35"/>
      <c r="J244" s="35"/>
      <c r="K244" s="35"/>
      <c r="L244" s="35"/>
      <c r="M244" s="35"/>
      <c r="N244" s="35"/>
      <c r="O244" s="83"/>
    </row>
    <row r="245" spans="1:15" ht="13.5" x14ac:dyDescent="0.25">
      <c r="A245" s="35"/>
      <c r="B245" s="35"/>
      <c r="C245" s="35"/>
      <c r="D245" s="35"/>
      <c r="E245" s="35"/>
      <c r="F245" s="35"/>
      <c r="G245" s="35"/>
      <c r="H245" s="35"/>
      <c r="I245" s="35"/>
      <c r="J245" s="35"/>
      <c r="K245" s="35"/>
      <c r="L245" s="35"/>
      <c r="M245" s="35"/>
      <c r="N245" s="35"/>
      <c r="O245" s="83"/>
    </row>
    <row r="246" spans="1:15" ht="13.5" x14ac:dyDescent="0.25">
      <c r="A246" s="35"/>
      <c r="B246" s="35"/>
      <c r="C246" s="35"/>
      <c r="D246" s="35"/>
      <c r="E246" s="35"/>
      <c r="F246" s="35"/>
      <c r="G246" s="35"/>
      <c r="H246" s="35"/>
      <c r="I246" s="35"/>
      <c r="J246" s="35"/>
      <c r="K246" s="35"/>
      <c r="L246" s="35"/>
      <c r="M246" s="35"/>
      <c r="N246" s="35"/>
      <c r="O246" s="83"/>
    </row>
    <row r="247" spans="1:15" ht="13.5" x14ac:dyDescent="0.25">
      <c r="A247" s="35"/>
      <c r="B247" s="35"/>
      <c r="C247" s="35"/>
      <c r="D247" s="35"/>
      <c r="E247" s="35"/>
      <c r="F247" s="35"/>
      <c r="G247" s="35"/>
      <c r="H247" s="35"/>
      <c r="I247" s="35"/>
      <c r="J247" s="35"/>
      <c r="K247" s="35"/>
      <c r="L247" s="35"/>
      <c r="M247" s="35"/>
      <c r="N247" s="35"/>
      <c r="O247" s="83"/>
    </row>
    <row r="248" spans="1:15" ht="13.5" x14ac:dyDescent="0.25">
      <c r="A248" s="35"/>
      <c r="B248" s="35"/>
      <c r="C248" s="35"/>
      <c r="D248" s="35"/>
      <c r="E248" s="35"/>
      <c r="F248" s="35"/>
      <c r="G248" s="35"/>
      <c r="H248" s="35"/>
      <c r="I248" s="35"/>
      <c r="J248" s="35"/>
      <c r="K248" s="35"/>
      <c r="L248" s="35"/>
      <c r="M248" s="35"/>
      <c r="N248" s="35"/>
      <c r="O248" s="83"/>
    </row>
    <row r="249" spans="1:15" ht="13.5" x14ac:dyDescent="0.25">
      <c r="A249" s="35"/>
      <c r="B249" s="35"/>
      <c r="C249" s="35"/>
      <c r="D249" s="35"/>
      <c r="E249" s="35"/>
      <c r="F249" s="35"/>
      <c r="G249" s="35"/>
      <c r="H249" s="35"/>
      <c r="I249" s="35"/>
      <c r="J249" s="35"/>
      <c r="L249" s="35"/>
      <c r="M249" s="35"/>
      <c r="N249" s="35"/>
      <c r="O249" s="83"/>
    </row>
    <row r="250" spans="1:15" ht="13.5" x14ac:dyDescent="0.25">
      <c r="A250" s="35"/>
      <c r="B250" s="35"/>
      <c r="C250" s="35"/>
      <c r="D250" s="35"/>
      <c r="E250" s="35"/>
      <c r="F250" s="35"/>
      <c r="G250" s="35"/>
      <c r="H250" s="35"/>
      <c r="I250" s="35"/>
      <c r="J250" s="35"/>
      <c r="L250" s="35"/>
      <c r="M250" s="35"/>
      <c r="N250" s="35"/>
      <c r="O250" s="83"/>
    </row>
    <row r="251" spans="1:15" ht="13.5" x14ac:dyDescent="0.25">
      <c r="A251" s="35"/>
      <c r="B251" s="35"/>
      <c r="C251" s="35"/>
      <c r="D251" s="35"/>
      <c r="E251" s="35"/>
      <c r="F251" s="35"/>
      <c r="G251" s="35"/>
      <c r="H251" s="35"/>
      <c r="I251" s="35"/>
      <c r="J251" s="35"/>
      <c r="L251" s="35"/>
      <c r="M251" s="35"/>
      <c r="N251" s="35"/>
      <c r="O251" s="83"/>
    </row>
    <row r="252" spans="1:15" ht="13.5" x14ac:dyDescent="0.25">
      <c r="A252" s="35"/>
      <c r="B252" s="35"/>
      <c r="C252" s="35"/>
      <c r="D252" s="35"/>
      <c r="E252" s="35"/>
      <c r="F252" s="35"/>
      <c r="G252" s="35"/>
      <c r="H252" s="35"/>
      <c r="I252" s="35"/>
      <c r="J252" s="35"/>
      <c r="L252" s="35"/>
      <c r="M252" s="35"/>
      <c r="N252" s="35"/>
      <c r="O252" s="83"/>
    </row>
    <row r="253" spans="1:15" ht="13.5" x14ac:dyDescent="0.25">
      <c r="A253" s="35"/>
      <c r="B253" s="35"/>
      <c r="C253" s="35"/>
      <c r="D253" s="35"/>
      <c r="E253" s="35"/>
      <c r="F253" s="35"/>
      <c r="G253" s="35"/>
      <c r="H253" s="35"/>
      <c r="I253" s="35"/>
      <c r="J253" s="35"/>
      <c r="K253" s="35"/>
      <c r="L253" s="35"/>
      <c r="M253" s="35"/>
      <c r="N253" s="35"/>
      <c r="O253" s="83"/>
    </row>
    <row r="254" spans="1:15" ht="13.5" x14ac:dyDescent="0.25">
      <c r="A254" s="35"/>
      <c r="B254" s="35"/>
      <c r="C254" s="35"/>
      <c r="D254" s="35"/>
      <c r="E254" s="35"/>
      <c r="F254" s="35"/>
      <c r="G254" s="35"/>
      <c r="H254" s="35"/>
      <c r="I254" s="35"/>
      <c r="J254" s="35"/>
      <c r="K254" s="35"/>
      <c r="L254" s="35"/>
      <c r="M254" s="35"/>
      <c r="N254" s="35"/>
      <c r="O254" s="83"/>
    </row>
    <row r="255" spans="1:15" ht="13.5" x14ac:dyDescent="0.25">
      <c r="A255" s="35"/>
      <c r="B255" s="35"/>
      <c r="C255" s="35"/>
      <c r="D255" s="35"/>
      <c r="E255" s="35"/>
      <c r="F255" s="35"/>
      <c r="G255" s="35"/>
      <c r="H255" s="35"/>
      <c r="I255" s="35"/>
      <c r="J255" s="35"/>
      <c r="K255" s="35"/>
      <c r="L255" s="35"/>
      <c r="M255" s="35"/>
      <c r="N255" s="35"/>
      <c r="O255" s="83"/>
    </row>
    <row r="256" spans="1:15" ht="13.5" x14ac:dyDescent="0.25">
      <c r="A256" s="35"/>
      <c r="B256" s="35"/>
      <c r="C256" s="35"/>
      <c r="D256" s="35"/>
      <c r="E256" s="35"/>
      <c r="F256" s="35"/>
      <c r="G256" s="35"/>
      <c r="H256" s="35"/>
      <c r="I256" s="35"/>
      <c r="J256" s="35"/>
      <c r="K256" s="35"/>
      <c r="L256" s="35"/>
      <c r="M256" s="35"/>
      <c r="N256" s="35"/>
      <c r="O256" s="83"/>
    </row>
    <row r="257" spans="1:15" ht="13.5" x14ac:dyDescent="0.25">
      <c r="A257" s="35"/>
      <c r="B257" s="35"/>
      <c r="C257" s="35"/>
      <c r="D257" s="35"/>
      <c r="E257" s="35"/>
      <c r="F257" s="35"/>
      <c r="G257" s="35"/>
      <c r="H257" s="35"/>
      <c r="I257" s="35"/>
      <c r="J257" s="35"/>
      <c r="K257" s="35"/>
      <c r="L257" s="35"/>
      <c r="M257" s="35"/>
      <c r="N257" s="35"/>
      <c r="O257" s="83"/>
    </row>
    <row r="258" spans="1:15" ht="13.5" x14ac:dyDescent="0.25">
      <c r="A258" s="35"/>
      <c r="B258" s="35"/>
      <c r="C258" s="35"/>
      <c r="D258" s="35"/>
      <c r="E258" s="35"/>
      <c r="F258" s="35"/>
      <c r="G258" s="35"/>
      <c r="H258" s="35"/>
      <c r="I258" s="35"/>
      <c r="J258" s="35"/>
      <c r="K258" s="35"/>
      <c r="L258" s="35"/>
      <c r="M258" s="35"/>
      <c r="N258" s="35"/>
      <c r="O258" s="83"/>
    </row>
    <row r="259" spans="1:15" ht="13.5" x14ac:dyDescent="0.25">
      <c r="A259" s="35"/>
      <c r="B259" s="35"/>
      <c r="C259" s="35"/>
      <c r="D259" s="35"/>
      <c r="E259" s="35"/>
      <c r="F259" s="35"/>
      <c r="G259" s="35"/>
      <c r="H259" s="35"/>
      <c r="I259" s="35"/>
      <c r="J259" s="35"/>
      <c r="K259" s="35"/>
      <c r="L259" s="35"/>
      <c r="M259" s="35"/>
      <c r="N259" s="35"/>
      <c r="O259" s="83"/>
    </row>
    <row r="260" spans="1:15" ht="13.5" x14ac:dyDescent="0.25">
      <c r="A260" s="35"/>
      <c r="B260" s="35"/>
      <c r="C260" s="35"/>
      <c r="D260" s="35"/>
      <c r="E260" s="35"/>
      <c r="F260" s="35"/>
      <c r="G260" s="35"/>
      <c r="H260" s="35"/>
      <c r="I260" s="35"/>
      <c r="J260" s="35"/>
      <c r="K260" s="35"/>
      <c r="L260" s="35"/>
      <c r="M260" s="35"/>
      <c r="N260" s="35"/>
      <c r="O260" s="83"/>
    </row>
    <row r="261" spans="1:15" ht="13.5" x14ac:dyDescent="0.25">
      <c r="A261" s="35"/>
      <c r="B261" s="35"/>
      <c r="C261" s="35"/>
      <c r="D261" s="35"/>
      <c r="E261" s="35"/>
      <c r="F261" s="35"/>
      <c r="G261" s="35"/>
      <c r="H261" s="35"/>
      <c r="I261" s="35"/>
      <c r="J261" s="35"/>
      <c r="K261" s="35"/>
      <c r="L261" s="35"/>
      <c r="M261" s="35"/>
      <c r="N261" s="35"/>
      <c r="O261" s="83"/>
    </row>
    <row r="262" spans="1:15" ht="13.5" x14ac:dyDescent="0.25">
      <c r="A262" s="35"/>
      <c r="B262" s="35"/>
      <c r="C262" s="35"/>
      <c r="D262" s="35"/>
      <c r="E262" s="35"/>
      <c r="F262" s="35"/>
      <c r="G262" s="35"/>
      <c r="H262" s="35"/>
      <c r="I262" s="35"/>
      <c r="J262" s="35"/>
      <c r="K262" s="35"/>
      <c r="L262" s="35"/>
      <c r="M262" s="35"/>
      <c r="N262" s="35"/>
      <c r="O262" s="83"/>
    </row>
    <row r="263" spans="1:15" ht="13.5" x14ac:dyDescent="0.25">
      <c r="A263" s="35"/>
      <c r="B263" s="35"/>
      <c r="C263" s="35"/>
      <c r="D263" s="35"/>
      <c r="E263" s="35"/>
      <c r="F263" s="35"/>
      <c r="G263" s="35"/>
      <c r="H263" s="35"/>
      <c r="I263" s="35"/>
      <c r="J263" s="35"/>
      <c r="K263" s="35"/>
      <c r="L263" s="35"/>
      <c r="M263" s="35"/>
      <c r="N263" s="35"/>
      <c r="O263" s="83"/>
    </row>
    <row r="264" spans="1:15" ht="13.5" x14ac:dyDescent="0.25">
      <c r="A264" s="35"/>
      <c r="B264" s="35"/>
      <c r="C264" s="35"/>
      <c r="D264" s="35"/>
      <c r="E264" s="35"/>
      <c r="F264" s="35"/>
      <c r="G264" s="35"/>
      <c r="H264" s="35"/>
      <c r="I264" s="35"/>
      <c r="J264" s="35"/>
      <c r="K264" s="35"/>
      <c r="L264" s="35"/>
      <c r="M264" s="35"/>
      <c r="N264" s="35"/>
      <c r="O264" s="83"/>
    </row>
    <row r="265" spans="1:15" ht="13.5" x14ac:dyDescent="0.25">
      <c r="A265" s="35"/>
      <c r="B265" s="35"/>
      <c r="C265" s="35"/>
      <c r="D265" s="35"/>
      <c r="E265" s="35"/>
      <c r="F265" s="35"/>
      <c r="G265" s="35"/>
      <c r="H265" s="35"/>
      <c r="I265" s="35"/>
      <c r="J265" s="35"/>
      <c r="K265" s="35"/>
      <c r="L265" s="35"/>
      <c r="M265" s="35"/>
      <c r="N265" s="35"/>
      <c r="O265" s="83"/>
    </row>
    <row r="266" spans="1:15" ht="13.5" x14ac:dyDescent="0.25">
      <c r="A266" s="35"/>
      <c r="B266" s="35"/>
      <c r="C266" s="35"/>
      <c r="D266" s="35"/>
      <c r="E266" s="35"/>
      <c r="F266" s="35"/>
      <c r="G266" s="35"/>
      <c r="H266" s="35"/>
      <c r="I266" s="35"/>
      <c r="J266" s="35"/>
      <c r="K266" s="35"/>
      <c r="L266" s="35"/>
      <c r="M266" s="35"/>
      <c r="N266" s="35"/>
      <c r="O266" s="83"/>
    </row>
    <row r="267" spans="1:15" ht="13.5" x14ac:dyDescent="0.25">
      <c r="A267" s="35"/>
      <c r="B267" s="35"/>
      <c r="C267" s="35"/>
      <c r="D267" s="35"/>
      <c r="E267" s="35"/>
      <c r="F267" s="35"/>
      <c r="G267" s="35"/>
      <c r="H267" s="35"/>
      <c r="I267" s="35"/>
      <c r="J267" s="35"/>
      <c r="K267" s="35"/>
      <c r="L267" s="35"/>
      <c r="M267" s="35"/>
      <c r="N267" s="35"/>
      <c r="O267" s="83"/>
    </row>
    <row r="268" spans="1:15" ht="13.5" x14ac:dyDescent="0.25">
      <c r="A268" s="35"/>
      <c r="B268" s="35"/>
      <c r="C268" s="35"/>
      <c r="D268" s="35"/>
      <c r="E268" s="35"/>
      <c r="F268" s="35"/>
      <c r="G268" s="35"/>
      <c r="H268" s="35"/>
      <c r="I268" s="35"/>
      <c r="J268" s="35"/>
      <c r="K268" s="35"/>
      <c r="L268" s="35"/>
      <c r="M268" s="35"/>
      <c r="N268" s="35"/>
      <c r="O268" s="83"/>
    </row>
    <row r="269" spans="1:15" ht="13.5" x14ac:dyDescent="0.25">
      <c r="A269" s="35"/>
      <c r="B269" s="35"/>
      <c r="C269" s="35"/>
      <c r="D269" s="35"/>
      <c r="E269" s="35"/>
      <c r="F269" s="35"/>
      <c r="G269" s="35"/>
      <c r="H269" s="35"/>
      <c r="I269" s="35"/>
      <c r="J269" s="35"/>
      <c r="K269" s="35"/>
      <c r="L269" s="35"/>
      <c r="M269" s="35"/>
      <c r="N269" s="35"/>
      <c r="O269" s="83"/>
    </row>
    <row r="270" spans="1:15" ht="13.5" x14ac:dyDescent="0.25">
      <c r="A270" s="35"/>
      <c r="B270" s="35"/>
      <c r="C270" s="35"/>
      <c r="D270" s="35"/>
      <c r="E270" s="35"/>
      <c r="F270" s="35"/>
      <c r="G270" s="35"/>
      <c r="H270" s="35"/>
      <c r="I270" s="35"/>
      <c r="J270" s="35"/>
      <c r="K270" s="35"/>
      <c r="L270" s="35"/>
      <c r="M270" s="35"/>
      <c r="N270" s="35"/>
      <c r="O270" s="83"/>
    </row>
    <row r="271" spans="1:15" ht="13.5" x14ac:dyDescent="0.25">
      <c r="A271" s="35"/>
      <c r="B271" s="35"/>
      <c r="C271" s="35"/>
      <c r="D271" s="35"/>
      <c r="E271" s="35"/>
      <c r="F271" s="35"/>
      <c r="G271" s="35"/>
      <c r="H271" s="35"/>
      <c r="I271" s="35"/>
      <c r="J271" s="35"/>
      <c r="K271" s="35"/>
      <c r="L271" s="35"/>
      <c r="M271" s="35"/>
      <c r="N271" s="35"/>
      <c r="O271" s="83"/>
    </row>
    <row r="272" spans="1:15" ht="13.5" x14ac:dyDescent="0.25">
      <c r="A272" s="35"/>
      <c r="B272" s="35"/>
      <c r="C272" s="35"/>
      <c r="D272" s="35"/>
      <c r="E272" s="35"/>
      <c r="F272" s="35"/>
      <c r="G272" s="35"/>
      <c r="H272" s="35"/>
      <c r="I272" s="35"/>
      <c r="J272" s="35"/>
      <c r="K272" s="35"/>
      <c r="L272" s="35"/>
      <c r="M272" s="35"/>
      <c r="N272" s="35"/>
      <c r="O272" s="83"/>
    </row>
    <row r="273" spans="1:15" ht="13.5" x14ac:dyDescent="0.25">
      <c r="A273" s="35"/>
      <c r="B273" s="35"/>
      <c r="C273" s="35"/>
      <c r="D273" s="35"/>
      <c r="E273" s="35"/>
      <c r="F273" s="35"/>
      <c r="G273" s="35"/>
      <c r="H273" s="35"/>
      <c r="I273" s="35"/>
      <c r="J273" s="35"/>
      <c r="K273" s="35"/>
      <c r="L273" s="35"/>
      <c r="M273" s="35"/>
      <c r="N273" s="35"/>
      <c r="O273" s="83"/>
    </row>
    <row r="274" spans="1:15" ht="13.5" x14ac:dyDescent="0.25">
      <c r="A274" s="35"/>
      <c r="B274" s="35"/>
      <c r="C274" s="35"/>
      <c r="D274" s="35"/>
      <c r="E274" s="35"/>
      <c r="F274" s="35"/>
      <c r="G274" s="35"/>
      <c r="H274" s="35"/>
      <c r="I274" s="35"/>
      <c r="J274" s="35"/>
      <c r="K274" s="35"/>
      <c r="L274" s="35"/>
      <c r="M274" s="35"/>
      <c r="N274" s="35"/>
      <c r="O274" s="83"/>
    </row>
    <row r="275" spans="1:15" ht="13.5" x14ac:dyDescent="0.25">
      <c r="A275" s="35"/>
      <c r="B275" s="35"/>
      <c r="C275" s="35"/>
      <c r="D275" s="35"/>
      <c r="E275" s="35"/>
      <c r="F275" s="35"/>
      <c r="G275" s="35"/>
      <c r="H275" s="35"/>
      <c r="I275" s="35"/>
      <c r="J275" s="35"/>
      <c r="K275" s="35"/>
      <c r="L275" s="35"/>
      <c r="M275" s="35"/>
      <c r="N275" s="35"/>
      <c r="O275" s="83"/>
    </row>
    <row r="276" spans="1:15" ht="13.5" x14ac:dyDescent="0.25">
      <c r="A276" s="35"/>
      <c r="B276" s="35"/>
      <c r="C276" s="35"/>
      <c r="D276" s="35"/>
      <c r="E276" s="35"/>
      <c r="F276" s="35"/>
      <c r="G276" s="35"/>
      <c r="H276" s="35"/>
      <c r="I276" s="35"/>
      <c r="J276" s="35"/>
      <c r="K276" s="35"/>
      <c r="L276" s="35"/>
      <c r="M276" s="35"/>
      <c r="N276" s="35"/>
      <c r="O276" s="83"/>
    </row>
    <row r="277" spans="1:15" ht="13.5" x14ac:dyDescent="0.25">
      <c r="A277" s="35"/>
      <c r="B277" s="35"/>
      <c r="C277" s="35"/>
      <c r="D277" s="35"/>
      <c r="E277" s="35"/>
      <c r="F277" s="35"/>
      <c r="G277" s="35"/>
      <c r="H277" s="35"/>
      <c r="I277" s="35"/>
      <c r="J277" s="35"/>
      <c r="K277" s="35"/>
      <c r="L277" s="35"/>
      <c r="M277" s="35"/>
      <c r="N277" s="35"/>
      <c r="O277" s="83"/>
    </row>
    <row r="278" spans="1:15" ht="13.5" x14ac:dyDescent="0.25">
      <c r="A278" s="35"/>
      <c r="B278" s="35"/>
      <c r="C278" s="35"/>
      <c r="D278" s="35"/>
      <c r="E278" s="35"/>
      <c r="F278" s="35"/>
      <c r="G278" s="35"/>
      <c r="H278" s="35"/>
      <c r="I278" s="35"/>
      <c r="J278" s="35"/>
      <c r="K278" s="35"/>
      <c r="L278" s="35"/>
      <c r="M278" s="35"/>
      <c r="N278" s="35"/>
      <c r="O278" s="83"/>
    </row>
    <row r="279" spans="1:15" ht="13.5" x14ac:dyDescent="0.25">
      <c r="A279" s="35"/>
      <c r="B279" s="35"/>
      <c r="C279" s="35"/>
      <c r="D279" s="35"/>
      <c r="E279" s="35"/>
      <c r="F279" s="35"/>
      <c r="G279" s="35"/>
      <c r="H279" s="35"/>
      <c r="I279" s="35"/>
      <c r="J279" s="35"/>
      <c r="K279" s="35"/>
      <c r="L279" s="35"/>
      <c r="M279" s="35"/>
      <c r="N279" s="35"/>
      <c r="O279" s="83"/>
    </row>
    <row r="280" spans="1:15" ht="13.5" x14ac:dyDescent="0.25">
      <c r="A280" s="35"/>
      <c r="B280" s="35"/>
      <c r="C280" s="35"/>
      <c r="D280" s="35"/>
      <c r="E280" s="35"/>
      <c r="F280" s="35"/>
      <c r="G280" s="35"/>
      <c r="H280" s="35"/>
      <c r="I280" s="35"/>
      <c r="J280" s="35"/>
      <c r="K280" s="35"/>
      <c r="L280" s="35"/>
      <c r="M280" s="35"/>
      <c r="N280" s="35"/>
      <c r="O280" s="83"/>
    </row>
    <row r="281" spans="1:15" ht="13.5" x14ac:dyDescent="0.25">
      <c r="A281" s="35"/>
      <c r="B281" s="35"/>
      <c r="C281" s="35"/>
      <c r="D281" s="35"/>
      <c r="E281" s="35"/>
      <c r="F281" s="35"/>
      <c r="G281" s="35"/>
      <c r="H281" s="35"/>
      <c r="I281" s="35"/>
      <c r="J281" s="35"/>
      <c r="K281" s="35"/>
      <c r="L281" s="35"/>
      <c r="M281" s="35"/>
      <c r="N281" s="35"/>
      <c r="O281" s="83"/>
    </row>
    <row r="282" spans="1:15" ht="13.5" x14ac:dyDescent="0.25">
      <c r="A282" s="35"/>
      <c r="B282" s="35"/>
      <c r="C282" s="35"/>
      <c r="D282" s="35"/>
      <c r="E282" s="35"/>
      <c r="F282" s="35"/>
      <c r="G282" s="35"/>
      <c r="H282" s="35"/>
      <c r="I282" s="35"/>
      <c r="J282" s="35"/>
      <c r="K282" s="35"/>
      <c r="L282" s="35"/>
      <c r="M282" s="35"/>
      <c r="N282" s="35"/>
      <c r="O282" s="83"/>
    </row>
    <row r="283" spans="1:15" ht="13.5" x14ac:dyDescent="0.25">
      <c r="A283" s="35"/>
      <c r="B283" s="35"/>
      <c r="C283" s="35"/>
      <c r="D283" s="35"/>
      <c r="E283" s="35"/>
      <c r="F283" s="35"/>
      <c r="G283" s="35"/>
      <c r="H283" s="35"/>
      <c r="I283" s="35"/>
      <c r="J283" s="35"/>
      <c r="K283" s="35"/>
      <c r="L283" s="35"/>
      <c r="M283" s="35"/>
      <c r="N283" s="35"/>
      <c r="O283" s="83"/>
    </row>
    <row r="284" spans="1:15" ht="13.5" x14ac:dyDescent="0.25">
      <c r="A284" s="35"/>
      <c r="B284" s="35"/>
      <c r="C284" s="35"/>
      <c r="D284" s="35"/>
      <c r="E284" s="35"/>
      <c r="F284" s="35"/>
      <c r="G284" s="35"/>
      <c r="H284" s="35"/>
      <c r="I284" s="35"/>
      <c r="J284" s="35"/>
      <c r="K284" s="35"/>
      <c r="L284" s="35"/>
      <c r="M284" s="35"/>
      <c r="N284" s="35"/>
      <c r="O284" s="83"/>
    </row>
    <row r="285" spans="1:15" ht="13.5" x14ac:dyDescent="0.25">
      <c r="A285" s="35"/>
      <c r="B285" s="35"/>
      <c r="C285" s="35"/>
      <c r="D285" s="35"/>
      <c r="E285" s="35"/>
      <c r="F285" s="35"/>
      <c r="G285" s="35"/>
      <c r="H285" s="35"/>
      <c r="I285" s="35"/>
      <c r="J285" s="35"/>
      <c r="K285" s="35"/>
      <c r="L285" s="35"/>
      <c r="M285" s="35"/>
      <c r="N285" s="35"/>
      <c r="O285" s="83"/>
    </row>
  </sheetData>
  <mergeCells count="2">
    <mergeCell ref="A3:G3"/>
    <mergeCell ref="H3:P3"/>
  </mergeCells>
  <phoneticPr fontId="5" type="noConversion"/>
  <pageMargins left="0.25" right="0.25" top="0.3" bottom="0.5" header="0.3" footer="0.3"/>
  <pageSetup scale="65" orientation="landscape" r:id="rId1"/>
  <headerFooter alignWithMargins="0"/>
  <rowBreaks count="4" manualBreakCount="4">
    <brk id="52" max="16383" man="1"/>
    <brk id="100" max="16383" man="1"/>
    <brk id="148" max="16383" man="1"/>
    <brk id="196" max="16383" man="1"/>
  </rowBreaks>
  <colBreaks count="1" manualBreakCount="1">
    <brk id="7"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5"/>
  <sheetViews>
    <sheetView tabSelected="1" zoomScaleNormal="100" workbookViewId="0">
      <selection activeCell="M216" sqref="M216"/>
    </sheetView>
  </sheetViews>
  <sheetFormatPr defaultRowHeight="12.75" x14ac:dyDescent="0.2"/>
  <cols>
    <col min="1" max="1" width="8.5703125" customWidth="1"/>
    <col min="2" max="2" width="19.28515625" customWidth="1"/>
    <col min="3" max="3" width="24" customWidth="1"/>
    <col min="4" max="4" width="30.28515625" customWidth="1"/>
    <col min="5" max="5" width="18.5703125" customWidth="1"/>
    <col min="6" max="6" width="25.140625" customWidth="1"/>
    <col min="15" max="15" width="16.42578125" bestFit="1" customWidth="1"/>
    <col min="16" max="16" width="17.5703125" bestFit="1" customWidth="1"/>
    <col min="21" max="21" width="16.28515625" bestFit="1" customWidth="1"/>
  </cols>
  <sheetData>
    <row r="1" spans="1:19" x14ac:dyDescent="0.2">
      <c r="A1" s="1" t="s">
        <v>103</v>
      </c>
    </row>
    <row r="2" spans="1:19" ht="169.5" customHeight="1" x14ac:dyDescent="0.2">
      <c r="A2" s="100" t="s">
        <v>104</v>
      </c>
      <c r="B2" s="101"/>
      <c r="C2" s="101"/>
      <c r="D2" s="101"/>
      <c r="E2" s="101"/>
      <c r="F2" s="101"/>
      <c r="G2" s="62"/>
      <c r="H2" s="62"/>
    </row>
    <row r="3" spans="1:19" ht="25.5" customHeight="1" x14ac:dyDescent="0.2">
      <c r="A3" s="100" t="s">
        <v>113</v>
      </c>
      <c r="B3" s="101"/>
      <c r="C3" s="101"/>
      <c r="D3" s="101"/>
      <c r="E3" s="101"/>
      <c r="F3" s="101"/>
    </row>
    <row r="4" spans="1:19" ht="14.25" customHeight="1" x14ac:dyDescent="0.2">
      <c r="A4" s="102" t="s">
        <v>105</v>
      </c>
      <c r="B4" s="103"/>
      <c r="C4" s="103"/>
      <c r="D4" s="103"/>
      <c r="E4" s="103"/>
      <c r="F4" s="103"/>
    </row>
    <row r="5" spans="1:19" ht="14.25" customHeight="1" x14ac:dyDescent="0.2">
      <c r="A5" s="102" t="s">
        <v>106</v>
      </c>
      <c r="B5" s="103"/>
      <c r="C5" s="103"/>
      <c r="D5" s="103"/>
      <c r="E5" s="103"/>
      <c r="F5" s="103"/>
    </row>
    <row r="6" spans="1:19" ht="42.75" customHeight="1" x14ac:dyDescent="0.2">
      <c r="A6" s="102" t="s">
        <v>114</v>
      </c>
      <c r="B6" s="103"/>
      <c r="C6" s="103"/>
      <c r="D6" s="103"/>
      <c r="E6" s="103"/>
      <c r="F6" s="103"/>
    </row>
    <row r="7" spans="1:19" ht="56.25" customHeight="1" x14ac:dyDescent="0.2">
      <c r="A7" s="102" t="s">
        <v>108</v>
      </c>
      <c r="B7" s="103"/>
      <c r="C7" s="103"/>
      <c r="D7" s="103"/>
      <c r="E7" s="103"/>
      <c r="F7" s="103"/>
    </row>
    <row r="8" spans="1:19" ht="13.5" x14ac:dyDescent="0.25">
      <c r="A8" s="102" t="s">
        <v>98</v>
      </c>
      <c r="B8" s="103"/>
      <c r="C8" s="103"/>
      <c r="D8" s="103"/>
      <c r="E8" s="103"/>
      <c r="F8" s="103"/>
      <c r="H8" s="30"/>
      <c r="N8" s="76"/>
      <c r="O8" s="76"/>
      <c r="P8" s="76"/>
      <c r="Q8" s="30"/>
      <c r="R8" s="30"/>
      <c r="S8" s="13"/>
    </row>
    <row r="9" spans="1:19" ht="13.5" x14ac:dyDescent="0.25">
      <c r="A9" s="104" t="s">
        <v>100</v>
      </c>
      <c r="B9" s="103"/>
      <c r="C9" s="103"/>
      <c r="D9" s="103"/>
      <c r="E9" s="103"/>
      <c r="F9" s="103"/>
      <c r="H9" s="30"/>
      <c r="N9" s="76"/>
      <c r="O9" s="76"/>
      <c r="P9" s="76"/>
      <c r="Q9" s="30"/>
      <c r="R9" s="30"/>
      <c r="S9" s="13"/>
    </row>
    <row r="10" spans="1:19" s="62" customFormat="1" ht="23.25" customHeight="1" x14ac:dyDescent="0.25">
      <c r="A10" s="100" t="s">
        <v>99</v>
      </c>
      <c r="B10" s="101"/>
      <c r="C10" s="101"/>
      <c r="D10" s="101"/>
      <c r="E10" s="101"/>
      <c r="F10" s="101"/>
      <c r="H10" s="30"/>
      <c r="L10" s="87"/>
      <c r="N10" s="78"/>
      <c r="O10" s="78"/>
      <c r="P10" s="78"/>
      <c r="Q10" s="30"/>
      <c r="R10" s="30"/>
      <c r="S10" s="13"/>
    </row>
    <row r="11" spans="1:19" ht="13.5" x14ac:dyDescent="0.25">
      <c r="H11" s="30"/>
      <c r="N11" s="76"/>
      <c r="O11" s="76"/>
      <c r="P11" s="76"/>
      <c r="Q11" s="30"/>
      <c r="R11" s="30"/>
      <c r="S11" s="13"/>
    </row>
    <row r="12" spans="1:19" ht="13.5" x14ac:dyDescent="0.25">
      <c r="H12" s="30"/>
      <c r="N12" s="76"/>
      <c r="O12" s="76"/>
      <c r="P12" s="76"/>
      <c r="Q12" s="30"/>
      <c r="R12" s="30"/>
      <c r="S12" s="13"/>
    </row>
    <row r="13" spans="1:19" ht="13.5" x14ac:dyDescent="0.25">
      <c r="H13" s="30"/>
      <c r="N13" s="76"/>
      <c r="O13" s="76"/>
      <c r="P13" s="76"/>
      <c r="Q13" s="30"/>
      <c r="R13" s="30"/>
      <c r="S13" s="13"/>
    </row>
    <row r="14" spans="1:19" ht="13.5" x14ac:dyDescent="0.25">
      <c r="N14" s="76"/>
      <c r="O14" s="76"/>
      <c r="P14" s="76"/>
      <c r="Q14" s="30"/>
      <c r="R14" s="30"/>
      <c r="S14" s="13"/>
    </row>
    <row r="15" spans="1:19" ht="13.5" x14ac:dyDescent="0.25">
      <c r="N15" s="76"/>
      <c r="O15" s="76"/>
      <c r="P15" s="76"/>
      <c r="Q15" s="30"/>
      <c r="R15" s="30"/>
      <c r="S15" s="13"/>
    </row>
    <row r="16" spans="1:19" ht="13.5" x14ac:dyDescent="0.25">
      <c r="N16" s="76"/>
      <c r="O16" s="76"/>
      <c r="P16" s="76"/>
      <c r="Q16" s="30"/>
      <c r="R16" s="30"/>
      <c r="S16" s="13"/>
    </row>
    <row r="17" spans="14:19" ht="13.5" x14ac:dyDescent="0.25">
      <c r="N17" s="76"/>
      <c r="O17" s="76"/>
      <c r="P17" s="76"/>
      <c r="Q17" s="30"/>
      <c r="R17" s="30"/>
      <c r="S17" s="13"/>
    </row>
    <row r="18" spans="14:19" x14ac:dyDescent="0.2">
      <c r="N18" s="76"/>
      <c r="O18" s="76"/>
      <c r="P18" s="76"/>
    </row>
    <row r="19" spans="14:19" x14ac:dyDescent="0.2">
      <c r="N19" s="76"/>
      <c r="O19" s="76"/>
      <c r="P19" s="76"/>
    </row>
    <row r="20" spans="14:19" x14ac:dyDescent="0.2">
      <c r="N20" s="76"/>
      <c r="O20" s="76"/>
      <c r="P20" s="76"/>
    </row>
    <row r="21" spans="14:19" x14ac:dyDescent="0.2">
      <c r="N21" s="76"/>
      <c r="O21" s="76"/>
      <c r="P21" s="76"/>
    </row>
    <row r="22" spans="14:19" x14ac:dyDescent="0.2">
      <c r="N22" s="76"/>
      <c r="O22" s="76"/>
      <c r="P22" s="76"/>
    </row>
    <row r="23" spans="14:19" x14ac:dyDescent="0.2">
      <c r="N23" s="76"/>
      <c r="O23" s="76"/>
      <c r="P23" s="76"/>
    </row>
    <row r="24" spans="14:19" x14ac:dyDescent="0.2">
      <c r="N24" s="76"/>
      <c r="O24" s="76"/>
      <c r="P24" s="76"/>
      <c r="S24" s="13"/>
    </row>
    <row r="25" spans="14:19" x14ac:dyDescent="0.2">
      <c r="N25" s="76"/>
      <c r="O25" s="76"/>
      <c r="P25" s="76"/>
      <c r="S25" s="13"/>
    </row>
    <row r="26" spans="14:19" x14ac:dyDescent="0.2">
      <c r="N26" s="76"/>
      <c r="O26" s="76"/>
      <c r="P26" s="76"/>
      <c r="S26" s="13"/>
    </row>
    <row r="27" spans="14:19" x14ac:dyDescent="0.2">
      <c r="N27" s="76"/>
      <c r="O27" s="76"/>
      <c r="P27" s="76"/>
      <c r="S27" s="13"/>
    </row>
    <row r="28" spans="14:19" x14ac:dyDescent="0.2">
      <c r="N28" s="76"/>
      <c r="O28" s="76"/>
      <c r="P28" s="76"/>
      <c r="S28" s="13"/>
    </row>
    <row r="29" spans="14:19" x14ac:dyDescent="0.2">
      <c r="N29" s="76"/>
      <c r="O29" s="76"/>
      <c r="P29" s="76"/>
      <c r="S29" s="13"/>
    </row>
    <row r="30" spans="14:19" x14ac:dyDescent="0.2">
      <c r="N30" s="76"/>
      <c r="O30" s="76"/>
      <c r="P30" s="76"/>
      <c r="S30" s="13"/>
    </row>
    <row r="31" spans="14:19" x14ac:dyDescent="0.2">
      <c r="N31" s="76"/>
      <c r="O31" s="76"/>
      <c r="P31" s="76"/>
      <c r="S31" s="13"/>
    </row>
    <row r="32" spans="14:19" x14ac:dyDescent="0.2">
      <c r="N32" s="76"/>
      <c r="O32" s="76"/>
      <c r="P32" s="76"/>
      <c r="S32" s="13"/>
    </row>
    <row r="33" spans="14:59" x14ac:dyDescent="0.2">
      <c r="N33" s="76"/>
      <c r="O33" s="76"/>
      <c r="P33" s="76"/>
      <c r="S33" s="13"/>
    </row>
    <row r="34" spans="14:59" x14ac:dyDescent="0.2">
      <c r="N34" s="76"/>
      <c r="O34" s="76"/>
      <c r="P34" s="76"/>
    </row>
    <row r="35" spans="14:59" x14ac:dyDescent="0.2">
      <c r="N35" s="76"/>
      <c r="O35" s="76"/>
      <c r="P35" s="76"/>
    </row>
    <row r="36" spans="14:59" x14ac:dyDescent="0.2">
      <c r="N36" s="76"/>
      <c r="O36" s="76"/>
      <c r="P36" s="76"/>
    </row>
    <row r="37" spans="14:59" x14ac:dyDescent="0.2">
      <c r="N37" s="76"/>
      <c r="O37" s="76"/>
      <c r="P37" s="76"/>
    </row>
    <row r="38" spans="14:59" x14ac:dyDescent="0.2">
      <c r="N38" s="76"/>
      <c r="O38" s="76"/>
      <c r="P38" s="76"/>
    </row>
    <row r="39" spans="14:59" x14ac:dyDescent="0.2">
      <c r="N39" s="76"/>
      <c r="O39" s="76"/>
      <c r="P39" s="7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4:59" x14ac:dyDescent="0.2">
      <c r="N40" s="76"/>
      <c r="O40" s="76"/>
      <c r="P40" s="76"/>
      <c r="S40" s="13"/>
    </row>
    <row r="41" spans="14:59" x14ac:dyDescent="0.2">
      <c r="N41" s="76"/>
      <c r="O41" s="76"/>
      <c r="P41" s="76"/>
      <c r="S41" s="13"/>
    </row>
    <row r="42" spans="14:59" x14ac:dyDescent="0.2">
      <c r="N42" s="76"/>
      <c r="O42" s="76"/>
      <c r="P42" s="76"/>
      <c r="S42" s="13"/>
    </row>
    <row r="43" spans="14:59" x14ac:dyDescent="0.2">
      <c r="N43" s="76"/>
      <c r="O43" s="76"/>
      <c r="P43" s="76"/>
      <c r="S43" s="13"/>
    </row>
    <row r="44" spans="14:59" x14ac:dyDescent="0.2">
      <c r="N44" s="76"/>
      <c r="O44" s="76"/>
      <c r="P44" s="76"/>
      <c r="S44" s="13"/>
    </row>
    <row r="45" spans="14:59" x14ac:dyDescent="0.2">
      <c r="N45" s="76"/>
      <c r="O45" s="76"/>
      <c r="P45" s="76"/>
      <c r="S45" s="13"/>
    </row>
    <row r="46" spans="14:59" x14ac:dyDescent="0.2">
      <c r="N46" s="76"/>
      <c r="O46" s="76"/>
      <c r="P46" s="76"/>
      <c r="S46" s="13"/>
    </row>
    <row r="47" spans="14:59" x14ac:dyDescent="0.2">
      <c r="N47" s="76"/>
      <c r="O47" s="76"/>
      <c r="P47" s="76"/>
      <c r="S47" s="13"/>
    </row>
    <row r="48" spans="14:59" x14ac:dyDescent="0.2">
      <c r="N48" s="76"/>
      <c r="O48" s="76"/>
      <c r="P48" s="76"/>
      <c r="S48" s="13"/>
    </row>
    <row r="49" spans="6:21" x14ac:dyDescent="0.2">
      <c r="N49" s="76"/>
      <c r="O49" s="76"/>
      <c r="P49" s="76"/>
      <c r="S49" s="13"/>
    </row>
    <row r="50" spans="6:21" x14ac:dyDescent="0.2">
      <c r="N50" s="76"/>
      <c r="O50" s="76"/>
      <c r="P50" s="76"/>
    </row>
    <row r="51" spans="6:21" x14ac:dyDescent="0.2">
      <c r="N51" s="76"/>
      <c r="O51" s="76"/>
      <c r="P51" s="76"/>
    </row>
    <row r="52" spans="6:21" x14ac:dyDescent="0.2">
      <c r="N52" s="76"/>
      <c r="O52" s="76"/>
      <c r="P52" s="76"/>
    </row>
    <row r="53" spans="6:21" x14ac:dyDescent="0.2">
      <c r="N53" s="76"/>
      <c r="O53" s="76"/>
      <c r="P53" s="76"/>
    </row>
    <row r="54" spans="6:21" x14ac:dyDescent="0.2">
      <c r="N54" s="76"/>
      <c r="O54" s="76"/>
      <c r="P54" s="76"/>
    </row>
    <row r="55" spans="6:21" x14ac:dyDescent="0.2">
      <c r="N55" s="76"/>
      <c r="O55" s="76"/>
      <c r="P55" s="76"/>
    </row>
    <row r="56" spans="6:21" ht="13.5" x14ac:dyDescent="0.25">
      <c r="N56" s="76"/>
      <c r="O56" s="76"/>
      <c r="P56" s="76"/>
      <c r="Q56" s="30"/>
      <c r="R56" s="30"/>
      <c r="S56" s="30"/>
      <c r="T56" s="30"/>
      <c r="U56" s="13"/>
    </row>
    <row r="57" spans="6:21" ht="13.5" x14ac:dyDescent="0.25">
      <c r="N57" s="76"/>
      <c r="O57" s="76"/>
      <c r="P57" s="76"/>
      <c r="Q57" s="30"/>
      <c r="R57" s="30"/>
      <c r="S57" s="30"/>
      <c r="T57" s="30"/>
      <c r="U57" s="13"/>
    </row>
    <row r="58" spans="6:21" ht="13.5" x14ac:dyDescent="0.25">
      <c r="N58" s="76"/>
      <c r="O58" s="76"/>
      <c r="P58" s="76"/>
      <c r="Q58" s="30"/>
      <c r="R58" s="30"/>
      <c r="S58" s="30"/>
      <c r="T58" s="30"/>
      <c r="U58" s="13"/>
    </row>
    <row r="59" spans="6:21" ht="13.5" x14ac:dyDescent="0.25">
      <c r="N59" s="76"/>
      <c r="O59" s="76"/>
      <c r="P59" s="76"/>
      <c r="Q59" s="30"/>
      <c r="R59" s="30"/>
      <c r="S59" s="30"/>
      <c r="T59" s="30"/>
      <c r="U59" s="13"/>
    </row>
    <row r="60" spans="6:21" ht="13.5" x14ac:dyDescent="0.25">
      <c r="N60" s="76"/>
      <c r="O60" s="76"/>
      <c r="P60" s="76"/>
      <c r="Q60" s="30"/>
      <c r="R60" s="30"/>
      <c r="S60" s="30"/>
      <c r="T60" s="30"/>
      <c r="U60" s="13"/>
    </row>
    <row r="61" spans="6:21" ht="13.5" x14ac:dyDescent="0.25">
      <c r="N61" s="76"/>
      <c r="O61" s="76"/>
      <c r="P61" s="76"/>
      <c r="Q61" s="30"/>
      <c r="R61" s="30"/>
      <c r="S61" s="30"/>
      <c r="T61" s="30"/>
      <c r="U61" s="13"/>
    </row>
    <row r="62" spans="6:21" ht="13.5" x14ac:dyDescent="0.25">
      <c r="F62" s="30"/>
      <c r="N62" s="76"/>
      <c r="O62" s="76"/>
      <c r="P62" s="76"/>
      <c r="Q62" s="30"/>
      <c r="R62" s="30"/>
      <c r="S62" s="30"/>
      <c r="T62" s="30"/>
      <c r="U62" s="13"/>
    </row>
    <row r="63" spans="6:21" ht="13.5" x14ac:dyDescent="0.25">
      <c r="F63" s="30"/>
      <c r="N63" s="76"/>
      <c r="O63" s="76"/>
      <c r="P63" s="76"/>
      <c r="R63" s="30"/>
      <c r="S63" s="30"/>
      <c r="T63" s="30"/>
      <c r="U63" s="13"/>
    </row>
    <row r="64" spans="6:21" ht="13.5" x14ac:dyDescent="0.25">
      <c r="F64" s="30"/>
      <c r="N64" s="76"/>
      <c r="O64" s="76"/>
      <c r="P64" s="76"/>
      <c r="R64" s="30"/>
      <c r="S64" s="30"/>
      <c r="T64" s="30"/>
      <c r="U64" s="13"/>
    </row>
    <row r="65" spans="6:21" ht="13.5" x14ac:dyDescent="0.25">
      <c r="F65" s="30"/>
      <c r="N65" s="76"/>
      <c r="O65" s="76"/>
      <c r="P65" s="76"/>
      <c r="R65" s="30"/>
      <c r="S65" s="30"/>
      <c r="T65" s="30"/>
      <c r="U65" s="13"/>
    </row>
    <row r="66" spans="6:21" ht="13.5" x14ac:dyDescent="0.25">
      <c r="F66" s="70"/>
      <c r="N66" s="76"/>
      <c r="O66" s="76"/>
      <c r="P66" s="76"/>
      <c r="R66" s="30"/>
    </row>
    <row r="67" spans="6:21" ht="13.5" x14ac:dyDescent="0.25">
      <c r="F67" s="71"/>
      <c r="N67" s="76"/>
      <c r="O67" s="76"/>
      <c r="P67" s="76"/>
      <c r="R67" s="70"/>
      <c r="S67" s="30"/>
    </row>
    <row r="68" spans="6:21" ht="13.5" x14ac:dyDescent="0.25">
      <c r="N68" s="76"/>
      <c r="O68" s="76"/>
      <c r="P68" s="76"/>
      <c r="R68" s="71"/>
      <c r="S68" s="72"/>
    </row>
    <row r="69" spans="6:21" x14ac:dyDescent="0.2">
      <c r="N69" s="76"/>
      <c r="O69" s="76"/>
      <c r="P69" s="76"/>
    </row>
    <row r="70" spans="6:21" x14ac:dyDescent="0.2">
      <c r="N70" s="76"/>
      <c r="O70" s="76"/>
      <c r="P70" s="76"/>
    </row>
    <row r="71" spans="6:21" x14ac:dyDescent="0.2">
      <c r="N71" s="76"/>
      <c r="O71" s="76"/>
      <c r="P71" s="76"/>
    </row>
    <row r="72" spans="6:21" x14ac:dyDescent="0.2">
      <c r="N72" s="76"/>
      <c r="O72" s="76"/>
      <c r="P72" s="76"/>
      <c r="U72" s="13"/>
    </row>
    <row r="73" spans="6:21" x14ac:dyDescent="0.2">
      <c r="N73" s="76"/>
      <c r="O73" s="76"/>
      <c r="P73" s="76"/>
      <c r="U73" s="13"/>
    </row>
    <row r="74" spans="6:21" x14ac:dyDescent="0.2">
      <c r="N74" s="76"/>
      <c r="O74" s="76"/>
      <c r="P74" s="76"/>
      <c r="U74" s="13"/>
    </row>
    <row r="75" spans="6:21" x14ac:dyDescent="0.2">
      <c r="N75" s="76"/>
      <c r="O75" s="76"/>
      <c r="P75" s="76"/>
      <c r="U75" s="13"/>
    </row>
    <row r="76" spans="6:21" x14ac:dyDescent="0.2">
      <c r="N76" s="76"/>
      <c r="O76" s="76"/>
      <c r="P76" s="76"/>
      <c r="U76" s="13"/>
    </row>
    <row r="77" spans="6:21" x14ac:dyDescent="0.2">
      <c r="N77" s="76"/>
      <c r="O77" s="76"/>
      <c r="P77" s="76"/>
      <c r="U77" s="13"/>
    </row>
    <row r="78" spans="6:21" x14ac:dyDescent="0.2">
      <c r="N78" s="76"/>
      <c r="O78" s="76"/>
      <c r="P78" s="76"/>
      <c r="U78" s="13"/>
    </row>
    <row r="79" spans="6:21" x14ac:dyDescent="0.2">
      <c r="N79" s="76"/>
      <c r="O79" s="76"/>
      <c r="P79" s="76"/>
      <c r="U79" s="13"/>
    </row>
    <row r="80" spans="6:21" x14ac:dyDescent="0.2">
      <c r="N80" s="76"/>
      <c r="O80" s="76"/>
      <c r="P80" s="76"/>
      <c r="U80" s="13"/>
    </row>
    <row r="81" spans="14:21" x14ac:dyDescent="0.2">
      <c r="N81" s="76"/>
      <c r="O81" s="76"/>
      <c r="P81" s="76"/>
      <c r="U81" s="13"/>
    </row>
    <row r="82" spans="14:21" x14ac:dyDescent="0.2">
      <c r="N82" s="76"/>
      <c r="O82" s="76"/>
      <c r="P82" s="76"/>
      <c r="U82" s="13"/>
    </row>
    <row r="83" spans="14:21" x14ac:dyDescent="0.2">
      <c r="N83" s="76"/>
      <c r="O83" s="76"/>
      <c r="P83" s="76"/>
    </row>
    <row r="84" spans="14:21" x14ac:dyDescent="0.2">
      <c r="N84" s="76"/>
      <c r="O84" s="76"/>
      <c r="P84" s="76"/>
    </row>
    <row r="85" spans="14:21" x14ac:dyDescent="0.2">
      <c r="N85" s="76"/>
      <c r="O85" s="76"/>
      <c r="P85" s="76"/>
    </row>
    <row r="86" spans="14:21" x14ac:dyDescent="0.2">
      <c r="N86" s="76"/>
      <c r="O86" s="76"/>
      <c r="P86" s="76"/>
    </row>
    <row r="87" spans="14:21" x14ac:dyDescent="0.2">
      <c r="N87" s="76"/>
      <c r="O87" s="76"/>
      <c r="P87" s="76"/>
    </row>
    <row r="88" spans="14:21" x14ac:dyDescent="0.2">
      <c r="N88" s="76"/>
      <c r="O88" s="76"/>
      <c r="P88" s="76"/>
      <c r="U88" s="13"/>
    </row>
    <row r="89" spans="14:21" x14ac:dyDescent="0.2">
      <c r="N89" s="76"/>
      <c r="O89" s="76"/>
      <c r="P89" s="76"/>
      <c r="U89" s="13"/>
    </row>
    <row r="90" spans="14:21" x14ac:dyDescent="0.2">
      <c r="N90" s="76"/>
      <c r="O90" s="76"/>
      <c r="P90" s="76"/>
      <c r="U90" s="13"/>
    </row>
    <row r="91" spans="14:21" x14ac:dyDescent="0.2">
      <c r="N91" s="76"/>
      <c r="O91" s="76"/>
      <c r="P91" s="76"/>
      <c r="U91" s="13"/>
    </row>
    <row r="92" spans="14:21" x14ac:dyDescent="0.2">
      <c r="N92" s="76"/>
      <c r="O92" s="76"/>
      <c r="P92" s="76"/>
      <c r="U92" s="13"/>
    </row>
    <row r="93" spans="14:21" x14ac:dyDescent="0.2">
      <c r="N93" s="76"/>
      <c r="O93" s="76"/>
      <c r="P93" s="76"/>
      <c r="U93" s="13"/>
    </row>
    <row r="94" spans="14:21" x14ac:dyDescent="0.2">
      <c r="N94" s="76"/>
      <c r="O94" s="76"/>
      <c r="P94" s="76"/>
      <c r="U94" s="13"/>
    </row>
    <row r="95" spans="14:21" x14ac:dyDescent="0.2">
      <c r="N95" s="76"/>
      <c r="O95" s="76"/>
      <c r="P95" s="76"/>
    </row>
    <row r="96" spans="14:21" x14ac:dyDescent="0.2">
      <c r="N96" s="76"/>
      <c r="O96" s="76"/>
      <c r="P96" s="76"/>
    </row>
    <row r="97" spans="14:21" x14ac:dyDescent="0.2">
      <c r="N97" s="76"/>
      <c r="O97" s="76"/>
      <c r="P97" s="76"/>
    </row>
    <row r="98" spans="14:21" x14ac:dyDescent="0.2">
      <c r="N98" s="76"/>
      <c r="O98" s="76"/>
      <c r="P98" s="76"/>
    </row>
    <row r="99" spans="14:21" x14ac:dyDescent="0.2">
      <c r="N99" s="76"/>
      <c r="O99" s="76"/>
      <c r="P99" s="76"/>
    </row>
    <row r="100" spans="14:21" x14ac:dyDescent="0.2">
      <c r="N100" s="76"/>
      <c r="O100" s="76"/>
      <c r="P100" s="76"/>
    </row>
    <row r="101" spans="14:21" x14ac:dyDescent="0.2">
      <c r="N101" s="76"/>
      <c r="O101" s="76"/>
      <c r="P101" s="76"/>
    </row>
    <row r="102" spans="14:21" x14ac:dyDescent="0.2">
      <c r="N102" s="76"/>
      <c r="O102" s="76"/>
      <c r="P102" s="76"/>
    </row>
    <row r="103" spans="14:21" x14ac:dyDescent="0.2">
      <c r="N103" s="76"/>
      <c r="O103" s="76"/>
      <c r="P103" s="76"/>
    </row>
    <row r="104" spans="14:21" x14ac:dyDescent="0.2">
      <c r="N104" s="76"/>
      <c r="O104" s="76"/>
      <c r="P104" s="76"/>
      <c r="U104" s="13"/>
    </row>
    <row r="105" spans="14:21" x14ac:dyDescent="0.2">
      <c r="N105" s="76"/>
      <c r="O105" s="76"/>
      <c r="P105" s="76"/>
      <c r="U105" s="13"/>
    </row>
    <row r="106" spans="14:21" x14ac:dyDescent="0.2">
      <c r="N106" s="76"/>
      <c r="O106" s="76"/>
      <c r="P106" s="76"/>
      <c r="U106" s="13"/>
    </row>
    <row r="107" spans="14:21" x14ac:dyDescent="0.2">
      <c r="N107" s="76"/>
      <c r="O107" s="76"/>
      <c r="P107" s="76"/>
      <c r="U107" s="13"/>
    </row>
    <row r="108" spans="14:21" x14ac:dyDescent="0.2">
      <c r="N108" s="76"/>
      <c r="O108" s="76"/>
      <c r="P108" s="76"/>
      <c r="U108" s="13"/>
    </row>
    <row r="109" spans="14:21" x14ac:dyDescent="0.2">
      <c r="N109" s="76"/>
      <c r="O109" s="76"/>
      <c r="P109" s="76"/>
      <c r="U109" s="13"/>
    </row>
    <row r="110" spans="14:21" x14ac:dyDescent="0.2">
      <c r="N110" s="76"/>
      <c r="O110" s="76"/>
      <c r="P110" s="76"/>
    </row>
    <row r="111" spans="14:21" x14ac:dyDescent="0.2">
      <c r="N111" s="76"/>
      <c r="O111" s="76"/>
      <c r="P111" s="76"/>
    </row>
    <row r="112" spans="14:21" x14ac:dyDescent="0.2">
      <c r="N112" s="76"/>
      <c r="O112" s="76"/>
      <c r="P112" s="76"/>
    </row>
    <row r="113" spans="14:21" x14ac:dyDescent="0.2">
      <c r="N113" s="76"/>
      <c r="O113" s="76"/>
      <c r="P113" s="76"/>
    </row>
    <row r="114" spans="14:21" x14ac:dyDescent="0.2">
      <c r="N114" s="76"/>
      <c r="O114" s="76"/>
      <c r="P114" s="76"/>
    </row>
    <row r="115" spans="14:21" x14ac:dyDescent="0.2">
      <c r="N115" s="76"/>
      <c r="O115" s="76"/>
      <c r="P115" s="76"/>
    </row>
    <row r="116" spans="14:21" x14ac:dyDescent="0.2">
      <c r="N116" s="76"/>
      <c r="O116" s="76"/>
      <c r="P116" s="76"/>
    </row>
    <row r="117" spans="14:21" x14ac:dyDescent="0.2">
      <c r="N117" s="76"/>
      <c r="O117" s="76"/>
      <c r="P117" s="76"/>
    </row>
    <row r="118" spans="14:21" x14ac:dyDescent="0.2">
      <c r="N118" s="76"/>
      <c r="O118" s="76"/>
      <c r="P118" s="76"/>
    </row>
    <row r="119" spans="14:21" x14ac:dyDescent="0.2">
      <c r="N119" s="76"/>
      <c r="O119" s="76"/>
      <c r="P119" s="76"/>
    </row>
    <row r="120" spans="14:21" x14ac:dyDescent="0.2">
      <c r="N120" s="76"/>
      <c r="O120" s="76"/>
      <c r="P120" s="76"/>
      <c r="U120" s="13"/>
    </row>
    <row r="121" spans="14:21" x14ac:dyDescent="0.2">
      <c r="N121" s="76"/>
      <c r="O121" s="76"/>
      <c r="P121" s="76"/>
      <c r="U121" s="13"/>
    </row>
    <row r="122" spans="14:21" x14ac:dyDescent="0.2">
      <c r="N122" s="76"/>
      <c r="O122" s="76"/>
      <c r="P122" s="76"/>
      <c r="U122" s="13"/>
    </row>
    <row r="123" spans="14:21" x14ac:dyDescent="0.2">
      <c r="N123" s="76"/>
      <c r="O123" s="76"/>
      <c r="P123" s="76"/>
      <c r="U123" s="13"/>
    </row>
    <row r="124" spans="14:21" x14ac:dyDescent="0.2">
      <c r="N124" s="76"/>
      <c r="O124" s="76"/>
      <c r="P124" s="76"/>
      <c r="U124" s="13"/>
    </row>
    <row r="125" spans="14:21" x14ac:dyDescent="0.2">
      <c r="N125" s="76"/>
      <c r="O125" s="76"/>
      <c r="P125" s="76"/>
      <c r="U125" s="13"/>
    </row>
    <row r="126" spans="14:21" x14ac:dyDescent="0.2">
      <c r="N126" s="76"/>
      <c r="O126" s="76"/>
      <c r="P126" s="76"/>
    </row>
    <row r="127" spans="14:21" x14ac:dyDescent="0.2">
      <c r="N127" s="76"/>
      <c r="O127" s="76"/>
      <c r="P127" s="76"/>
    </row>
    <row r="128" spans="14:21" x14ac:dyDescent="0.2">
      <c r="N128" s="76"/>
      <c r="O128" s="76"/>
      <c r="P128" s="76"/>
    </row>
    <row r="129" spans="14:21" x14ac:dyDescent="0.2">
      <c r="N129" s="76"/>
      <c r="O129" s="76"/>
      <c r="P129" s="76"/>
    </row>
    <row r="130" spans="14:21" x14ac:dyDescent="0.2">
      <c r="N130" s="76"/>
      <c r="O130" s="76"/>
      <c r="P130" s="76"/>
    </row>
    <row r="131" spans="14:21" x14ac:dyDescent="0.2">
      <c r="N131" s="76"/>
      <c r="O131" s="76"/>
      <c r="P131" s="76"/>
    </row>
    <row r="132" spans="14:21" x14ac:dyDescent="0.2">
      <c r="N132" s="76"/>
      <c r="O132" s="76"/>
      <c r="P132" s="76"/>
    </row>
    <row r="133" spans="14:21" x14ac:dyDescent="0.2">
      <c r="N133" s="76"/>
      <c r="O133" s="76"/>
      <c r="P133" s="76"/>
    </row>
    <row r="134" spans="14:21" x14ac:dyDescent="0.2">
      <c r="N134" s="76"/>
      <c r="O134" s="76"/>
      <c r="P134" s="76"/>
    </row>
    <row r="135" spans="14:21" x14ac:dyDescent="0.2">
      <c r="N135" s="76"/>
      <c r="O135" s="76"/>
      <c r="P135" s="76"/>
    </row>
    <row r="136" spans="14:21" ht="13.5" x14ac:dyDescent="0.25">
      <c r="N136" s="76"/>
      <c r="O136" s="76"/>
      <c r="P136" s="76"/>
      <c r="Q136" s="30"/>
      <c r="R136" s="30"/>
      <c r="S136" s="30"/>
      <c r="T136" s="30"/>
      <c r="U136" s="13"/>
    </row>
    <row r="137" spans="14:21" ht="13.5" x14ac:dyDescent="0.25">
      <c r="N137" s="76"/>
      <c r="O137" s="76"/>
      <c r="P137" s="76"/>
      <c r="Q137" s="30"/>
      <c r="R137" s="30"/>
      <c r="S137" s="30"/>
      <c r="T137" s="30"/>
      <c r="U137" s="13"/>
    </row>
    <row r="138" spans="14:21" ht="13.5" x14ac:dyDescent="0.25">
      <c r="N138" s="76"/>
      <c r="O138" s="76"/>
      <c r="P138" s="76"/>
      <c r="Q138" s="30"/>
      <c r="R138" s="30"/>
      <c r="S138" s="30"/>
      <c r="T138" s="30"/>
      <c r="U138" s="13"/>
    </row>
    <row r="139" spans="14:21" ht="13.5" x14ac:dyDescent="0.25">
      <c r="N139" s="76"/>
      <c r="O139" s="76"/>
      <c r="P139" s="76"/>
      <c r="Q139" s="30"/>
      <c r="R139" s="30"/>
      <c r="S139" s="30"/>
      <c r="T139" s="30"/>
      <c r="U139" s="13"/>
    </row>
    <row r="140" spans="14:21" ht="13.5" x14ac:dyDescent="0.25">
      <c r="N140" s="76"/>
      <c r="O140" s="76"/>
      <c r="P140" s="76"/>
      <c r="Q140" s="30"/>
      <c r="R140" s="30"/>
      <c r="S140" s="30"/>
      <c r="T140" s="30"/>
      <c r="U140" s="13"/>
    </row>
    <row r="141" spans="14:21" ht="13.5" x14ac:dyDescent="0.25">
      <c r="N141" s="76"/>
      <c r="O141" s="76"/>
      <c r="P141" s="76"/>
      <c r="Q141" s="30"/>
      <c r="R141" s="30"/>
      <c r="S141" s="30"/>
      <c r="T141" s="30"/>
      <c r="U141" s="13"/>
    </row>
    <row r="142" spans="14:21" ht="13.5" x14ac:dyDescent="0.25">
      <c r="N142" s="76"/>
      <c r="O142" s="76"/>
      <c r="P142" s="76"/>
      <c r="Q142" s="30"/>
      <c r="R142" s="30"/>
      <c r="S142" s="30"/>
      <c r="T142" s="30"/>
    </row>
    <row r="143" spans="14:21" ht="13.5" x14ac:dyDescent="0.25">
      <c r="N143" s="76"/>
      <c r="O143" s="76"/>
      <c r="P143" s="76"/>
      <c r="Q143" s="30"/>
      <c r="R143" s="30"/>
      <c r="S143" s="30"/>
      <c r="T143" s="30"/>
    </row>
    <row r="144" spans="14:21" ht="13.5" x14ac:dyDescent="0.25">
      <c r="N144" s="76"/>
      <c r="O144" s="76"/>
      <c r="P144" s="76"/>
      <c r="Q144" s="30"/>
      <c r="R144" s="30"/>
      <c r="S144" s="30"/>
      <c r="T144" s="30"/>
    </row>
    <row r="145" spans="14:21" ht="13.5" x14ac:dyDescent="0.25">
      <c r="N145" s="76"/>
      <c r="O145" s="76"/>
      <c r="P145" s="76"/>
      <c r="Q145" s="30"/>
      <c r="R145" s="30"/>
      <c r="S145" s="30"/>
      <c r="T145" s="30"/>
    </row>
    <row r="146" spans="14:21" ht="13.5" x14ac:dyDescent="0.25">
      <c r="N146" s="76"/>
      <c r="O146" s="76"/>
      <c r="P146" s="76"/>
      <c r="Q146" s="30"/>
      <c r="R146" s="30"/>
      <c r="S146" s="30"/>
      <c r="T146" s="30"/>
    </row>
    <row r="147" spans="14:21" ht="13.5" x14ac:dyDescent="0.25">
      <c r="N147" s="76"/>
      <c r="O147" s="76"/>
      <c r="P147" s="76"/>
      <c r="Q147" s="70"/>
      <c r="R147" s="70"/>
      <c r="S147" s="30"/>
    </row>
    <row r="148" spans="14:21" ht="13.5" x14ac:dyDescent="0.25">
      <c r="N148" s="76"/>
      <c r="O148" s="76"/>
      <c r="P148" s="76"/>
      <c r="Q148" s="71"/>
      <c r="R148" s="71"/>
      <c r="S148" s="72"/>
    </row>
    <row r="149" spans="14:21" x14ac:dyDescent="0.2">
      <c r="N149" s="76"/>
      <c r="O149" s="76"/>
      <c r="P149" s="76"/>
    </row>
    <row r="150" spans="14:21" x14ac:dyDescent="0.2">
      <c r="N150" s="76"/>
      <c r="O150" s="76"/>
      <c r="P150" s="76"/>
    </row>
    <row r="151" spans="14:21" x14ac:dyDescent="0.2">
      <c r="N151" s="76"/>
      <c r="O151" s="76"/>
      <c r="P151" s="76"/>
    </row>
    <row r="152" spans="14:21" ht="13.5" x14ac:dyDescent="0.25">
      <c r="N152" s="76"/>
      <c r="O152" s="76"/>
      <c r="P152" s="76"/>
      <c r="Q152" s="30"/>
      <c r="R152" s="30"/>
      <c r="S152" s="30"/>
      <c r="T152" s="30"/>
      <c r="U152" s="13"/>
    </row>
    <row r="153" spans="14:21" ht="13.5" x14ac:dyDescent="0.25">
      <c r="N153" s="76"/>
      <c r="O153" s="76"/>
      <c r="P153" s="76"/>
      <c r="Q153" s="30"/>
      <c r="R153" s="30"/>
      <c r="S153" s="30"/>
      <c r="T153" s="30"/>
      <c r="U153" s="13"/>
    </row>
    <row r="154" spans="14:21" ht="13.5" x14ac:dyDescent="0.25">
      <c r="N154" s="76"/>
      <c r="O154" s="76"/>
      <c r="P154" s="76"/>
      <c r="Q154" s="30"/>
      <c r="R154" s="30"/>
      <c r="S154" s="30"/>
      <c r="T154" s="30"/>
      <c r="U154" s="13"/>
    </row>
    <row r="155" spans="14:21" ht="13.5" x14ac:dyDescent="0.25">
      <c r="N155" s="76"/>
      <c r="O155" s="76"/>
      <c r="P155" s="76"/>
      <c r="Q155" s="30"/>
      <c r="R155" s="30"/>
      <c r="S155" s="30"/>
      <c r="T155" s="30"/>
      <c r="U155" s="13"/>
    </row>
    <row r="156" spans="14:21" ht="13.5" x14ac:dyDescent="0.25">
      <c r="N156" s="76"/>
      <c r="O156" s="76"/>
      <c r="P156" s="76"/>
      <c r="Q156" s="30"/>
      <c r="R156" s="30"/>
      <c r="S156" s="30"/>
      <c r="T156" s="30"/>
      <c r="U156" s="13"/>
    </row>
    <row r="157" spans="14:21" ht="13.5" x14ac:dyDescent="0.25">
      <c r="N157" s="76"/>
      <c r="O157" s="76"/>
      <c r="P157" s="76"/>
      <c r="Q157" s="30"/>
      <c r="R157" s="30"/>
      <c r="S157" s="30"/>
      <c r="T157" s="30"/>
      <c r="U157" s="13"/>
    </row>
    <row r="158" spans="14:21" ht="13.5" x14ac:dyDescent="0.25">
      <c r="N158" s="76"/>
      <c r="O158" s="76"/>
      <c r="P158" s="76"/>
      <c r="Q158" s="30"/>
      <c r="R158" s="30"/>
      <c r="S158" s="30"/>
      <c r="T158" s="30"/>
    </row>
    <row r="159" spans="14:21" ht="13.5" x14ac:dyDescent="0.25">
      <c r="N159" s="76"/>
      <c r="O159" s="76"/>
      <c r="P159" s="76"/>
      <c r="Q159" s="30"/>
      <c r="R159" s="30"/>
      <c r="S159" s="30"/>
      <c r="T159" s="30"/>
    </row>
    <row r="160" spans="14:21" ht="13.5" x14ac:dyDescent="0.25">
      <c r="N160" s="76"/>
      <c r="O160" s="76"/>
      <c r="P160" s="76"/>
      <c r="Q160" s="30"/>
      <c r="R160" s="30"/>
      <c r="S160" s="30"/>
      <c r="T160" s="30"/>
    </row>
    <row r="161" spans="14:21" ht="13.5" x14ac:dyDescent="0.25">
      <c r="N161" s="76"/>
      <c r="O161" s="76"/>
      <c r="P161" s="76"/>
      <c r="Q161" s="30"/>
      <c r="R161" s="30"/>
      <c r="S161" s="30"/>
      <c r="T161" s="30"/>
    </row>
    <row r="162" spans="14:21" ht="13.5" x14ac:dyDescent="0.25">
      <c r="N162" s="76"/>
      <c r="O162" s="76"/>
      <c r="P162" s="76"/>
      <c r="Q162" s="30"/>
      <c r="R162" s="30"/>
      <c r="S162" s="30"/>
      <c r="T162" s="30"/>
    </row>
    <row r="163" spans="14:21" ht="13.5" x14ac:dyDescent="0.25">
      <c r="N163" s="76"/>
      <c r="O163" s="76"/>
      <c r="P163" s="76"/>
      <c r="Q163" s="70"/>
      <c r="R163" s="70"/>
      <c r="S163" s="30"/>
    </row>
    <row r="164" spans="14:21" ht="13.5" x14ac:dyDescent="0.25">
      <c r="N164" s="76"/>
      <c r="O164" s="76"/>
      <c r="P164" s="76"/>
      <c r="Q164" s="71"/>
      <c r="R164" s="71"/>
      <c r="S164" s="72"/>
    </row>
    <row r="165" spans="14:21" x14ac:dyDescent="0.2">
      <c r="N165" s="76"/>
      <c r="O165" s="76"/>
      <c r="P165" s="76"/>
      <c r="S165" s="72"/>
    </row>
    <row r="166" spans="14:21" x14ac:dyDescent="0.2">
      <c r="N166" s="76"/>
      <c r="O166" s="76"/>
      <c r="P166" s="76"/>
      <c r="S166" s="72"/>
    </row>
    <row r="167" spans="14:21" x14ac:dyDescent="0.2">
      <c r="N167" s="76"/>
      <c r="O167" s="76"/>
      <c r="P167" s="76"/>
      <c r="S167" s="72"/>
    </row>
    <row r="168" spans="14:21" ht="13.5" x14ac:dyDescent="0.25">
      <c r="N168" s="76"/>
      <c r="O168" s="76"/>
      <c r="P168" s="76"/>
      <c r="Q168" s="30"/>
      <c r="R168" s="30"/>
      <c r="S168" s="30"/>
      <c r="T168" s="30"/>
      <c r="U168" s="13"/>
    </row>
    <row r="169" spans="14:21" ht="13.5" x14ac:dyDescent="0.25">
      <c r="N169" s="76"/>
      <c r="O169" s="76"/>
      <c r="P169" s="76"/>
      <c r="Q169" s="30"/>
      <c r="R169" s="30"/>
      <c r="S169" s="30"/>
      <c r="T169" s="30"/>
      <c r="U169" s="13"/>
    </row>
    <row r="170" spans="14:21" ht="13.5" x14ac:dyDescent="0.25">
      <c r="N170" s="76"/>
      <c r="O170" s="76"/>
      <c r="P170" s="76"/>
      <c r="Q170" s="30"/>
      <c r="R170" s="30"/>
      <c r="S170" s="30"/>
      <c r="T170" s="30"/>
      <c r="U170" s="13"/>
    </row>
    <row r="171" spans="14:21" ht="13.5" x14ac:dyDescent="0.25">
      <c r="N171" s="76"/>
      <c r="O171" s="76"/>
      <c r="P171" s="76"/>
      <c r="Q171" s="30"/>
      <c r="R171" s="30"/>
      <c r="S171" s="30"/>
      <c r="T171" s="30"/>
      <c r="U171" s="13"/>
    </row>
    <row r="172" spans="14:21" ht="13.5" x14ac:dyDescent="0.25">
      <c r="N172" s="76"/>
      <c r="O172" s="76"/>
      <c r="P172" s="76"/>
      <c r="Q172" s="30"/>
      <c r="R172" s="30"/>
      <c r="S172" s="30"/>
      <c r="T172" s="30"/>
      <c r="U172" s="13"/>
    </row>
    <row r="173" spans="14:21" ht="13.5" x14ac:dyDescent="0.25">
      <c r="N173" s="76"/>
      <c r="O173" s="76"/>
      <c r="P173" s="76"/>
      <c r="Q173" s="30"/>
      <c r="R173" s="30"/>
      <c r="S173" s="30"/>
      <c r="T173" s="30"/>
      <c r="U173" s="13"/>
    </row>
    <row r="174" spans="14:21" ht="13.5" x14ac:dyDescent="0.25">
      <c r="N174" s="76"/>
      <c r="O174" s="76"/>
      <c r="P174" s="76"/>
      <c r="Q174" s="30"/>
      <c r="R174" s="30"/>
      <c r="S174" s="30"/>
      <c r="T174" s="30"/>
    </row>
    <row r="175" spans="14:21" ht="13.5" x14ac:dyDescent="0.25">
      <c r="N175" s="76"/>
      <c r="O175" s="76"/>
      <c r="P175" s="76"/>
      <c r="Q175" s="30"/>
      <c r="R175" s="30"/>
      <c r="S175" s="30"/>
      <c r="T175" s="30"/>
    </row>
    <row r="176" spans="14:21" ht="13.5" x14ac:dyDescent="0.25">
      <c r="N176" s="76"/>
      <c r="O176" s="76"/>
      <c r="P176" s="76"/>
      <c r="Q176" s="30"/>
      <c r="R176" s="30"/>
      <c r="S176" s="30"/>
      <c r="T176" s="30"/>
    </row>
    <row r="177" spans="14:21" ht="13.5" x14ac:dyDescent="0.25">
      <c r="N177" s="76"/>
      <c r="O177" s="76"/>
      <c r="P177" s="76"/>
      <c r="Q177" s="30"/>
      <c r="R177" s="30"/>
      <c r="S177" s="30"/>
      <c r="T177" s="30"/>
    </row>
    <row r="178" spans="14:21" ht="13.5" x14ac:dyDescent="0.25">
      <c r="N178" s="76"/>
      <c r="O178" s="76"/>
      <c r="P178" s="76"/>
      <c r="Q178" s="30"/>
      <c r="R178" s="30"/>
      <c r="S178" s="30"/>
      <c r="T178" s="30"/>
    </row>
    <row r="179" spans="14:21" ht="13.5" x14ac:dyDescent="0.25">
      <c r="N179" s="76"/>
      <c r="O179" s="76"/>
      <c r="P179" s="76"/>
      <c r="Q179" s="70"/>
      <c r="R179" s="70"/>
      <c r="S179" s="30"/>
    </row>
    <row r="180" spans="14:21" ht="13.5" x14ac:dyDescent="0.25">
      <c r="N180" s="76"/>
      <c r="O180" s="76"/>
      <c r="P180" s="76"/>
      <c r="Q180" s="71"/>
      <c r="R180" s="71"/>
      <c r="S180" s="72"/>
    </row>
    <row r="181" spans="14:21" ht="13.5" x14ac:dyDescent="0.25">
      <c r="N181" s="76"/>
      <c r="O181" s="76"/>
      <c r="P181" s="76"/>
      <c r="Q181" s="71"/>
      <c r="R181" s="71"/>
      <c r="S181" s="72"/>
    </row>
    <row r="182" spans="14:21" ht="13.5" x14ac:dyDescent="0.25">
      <c r="N182" s="76"/>
      <c r="O182" s="76"/>
      <c r="P182" s="76"/>
      <c r="Q182" s="71"/>
      <c r="R182" s="71"/>
      <c r="S182" s="72"/>
    </row>
    <row r="183" spans="14:21" ht="13.5" x14ac:dyDescent="0.25">
      <c r="N183" s="76"/>
      <c r="O183" s="76"/>
      <c r="P183" s="76"/>
      <c r="Q183" s="71"/>
      <c r="R183" s="71"/>
      <c r="S183" s="72"/>
    </row>
    <row r="184" spans="14:21" ht="13.5" x14ac:dyDescent="0.25">
      <c r="N184" s="76"/>
      <c r="O184" s="76"/>
      <c r="P184" s="76"/>
      <c r="Q184" s="30"/>
      <c r="R184" s="30"/>
      <c r="S184" s="30"/>
      <c r="T184" s="30"/>
      <c r="U184" s="13"/>
    </row>
    <row r="185" spans="14:21" ht="13.5" x14ac:dyDescent="0.25">
      <c r="N185" s="76"/>
      <c r="O185" s="76"/>
      <c r="P185" s="76"/>
      <c r="Q185" s="30"/>
      <c r="R185" s="30"/>
      <c r="S185" s="30"/>
      <c r="T185" s="30"/>
      <c r="U185" s="13"/>
    </row>
    <row r="186" spans="14:21" ht="13.5" x14ac:dyDescent="0.25">
      <c r="N186" s="76"/>
      <c r="O186" s="76"/>
      <c r="P186" s="76"/>
      <c r="Q186" s="30"/>
      <c r="R186" s="30"/>
      <c r="S186" s="30"/>
      <c r="T186" s="30"/>
      <c r="U186" s="13"/>
    </row>
    <row r="187" spans="14:21" ht="13.5" x14ac:dyDescent="0.25">
      <c r="N187" s="76"/>
      <c r="O187" s="76"/>
      <c r="P187" s="76"/>
      <c r="Q187" s="30"/>
      <c r="R187" s="30"/>
      <c r="S187" s="30"/>
      <c r="T187" s="30"/>
      <c r="U187" s="13"/>
    </row>
    <row r="188" spans="14:21" ht="13.5" x14ac:dyDescent="0.25">
      <c r="N188" s="76"/>
      <c r="O188" s="76"/>
      <c r="P188" s="76"/>
      <c r="Q188" s="30"/>
      <c r="R188" s="30"/>
      <c r="S188" s="30"/>
      <c r="T188" s="30"/>
      <c r="U188" s="13"/>
    </row>
    <row r="189" spans="14:21" ht="13.5" x14ac:dyDescent="0.25">
      <c r="N189" s="76"/>
      <c r="O189" s="76"/>
      <c r="P189" s="76"/>
      <c r="Q189" s="30"/>
      <c r="R189" s="30"/>
      <c r="S189" s="30"/>
      <c r="T189" s="30"/>
      <c r="U189" s="13"/>
    </row>
    <row r="190" spans="14:21" ht="13.5" x14ac:dyDescent="0.25">
      <c r="N190" s="76"/>
      <c r="O190" s="76"/>
      <c r="P190" s="76"/>
      <c r="Q190" s="30"/>
      <c r="R190" s="30"/>
      <c r="S190" s="30"/>
      <c r="T190" s="30"/>
    </row>
    <row r="191" spans="14:21" ht="13.5" x14ac:dyDescent="0.25">
      <c r="N191" s="76"/>
      <c r="O191" s="76"/>
      <c r="P191" s="76"/>
      <c r="Q191" s="30"/>
      <c r="R191" s="30"/>
      <c r="S191" s="30"/>
      <c r="T191" s="30"/>
    </row>
    <row r="192" spans="14:21" ht="13.5" x14ac:dyDescent="0.25">
      <c r="N192" s="76"/>
      <c r="O192" s="76"/>
      <c r="P192" s="76"/>
      <c r="Q192" s="30"/>
      <c r="R192" s="30"/>
      <c r="S192" s="30"/>
      <c r="T192" s="30"/>
    </row>
    <row r="193" spans="14:21" ht="13.5" x14ac:dyDescent="0.25">
      <c r="N193" s="76"/>
      <c r="O193" s="76"/>
      <c r="P193" s="76"/>
      <c r="Q193" s="30"/>
      <c r="R193" s="30"/>
      <c r="S193" s="30"/>
      <c r="T193" s="30"/>
    </row>
    <row r="194" spans="14:21" ht="13.5" x14ac:dyDescent="0.25">
      <c r="N194" s="76"/>
      <c r="O194" s="76"/>
      <c r="P194" s="76"/>
      <c r="Q194" s="30"/>
      <c r="R194" s="30"/>
      <c r="S194" s="30"/>
      <c r="T194" s="30"/>
    </row>
    <row r="195" spans="14:21" ht="13.5" x14ac:dyDescent="0.25">
      <c r="N195" s="76"/>
      <c r="O195" s="76"/>
      <c r="P195" s="76"/>
      <c r="Q195" s="70"/>
      <c r="R195" s="70"/>
      <c r="S195" s="30"/>
    </row>
    <row r="196" spans="14:21" ht="13.5" x14ac:dyDescent="0.25">
      <c r="N196" s="76"/>
      <c r="O196" s="76"/>
      <c r="P196" s="76"/>
      <c r="Q196" s="71"/>
      <c r="R196" s="71"/>
      <c r="S196" s="72"/>
    </row>
    <row r="197" spans="14:21" x14ac:dyDescent="0.2">
      <c r="N197" s="76"/>
      <c r="O197" s="76"/>
      <c r="P197" s="76"/>
      <c r="S197" s="72"/>
    </row>
    <row r="198" spans="14:21" x14ac:dyDescent="0.2">
      <c r="N198" s="76"/>
      <c r="O198" s="76"/>
      <c r="P198" s="76"/>
      <c r="S198" s="72"/>
    </row>
    <row r="199" spans="14:21" x14ac:dyDescent="0.2">
      <c r="N199" s="76"/>
      <c r="O199" s="76"/>
      <c r="P199" s="76"/>
      <c r="S199" s="72"/>
    </row>
    <row r="200" spans="14:21" ht="13.5" x14ac:dyDescent="0.25">
      <c r="N200" s="76"/>
      <c r="O200" s="76"/>
      <c r="P200" s="76"/>
      <c r="Q200" s="30"/>
      <c r="R200" s="30"/>
      <c r="S200" s="30"/>
      <c r="T200" s="30"/>
      <c r="U200" s="13"/>
    </row>
    <row r="201" spans="14:21" ht="13.5" x14ac:dyDescent="0.25">
      <c r="N201" s="76"/>
      <c r="O201" s="76"/>
      <c r="P201" s="76"/>
      <c r="Q201" s="30"/>
      <c r="R201" s="30"/>
      <c r="S201" s="30"/>
      <c r="T201" s="30"/>
      <c r="U201" s="13"/>
    </row>
    <row r="202" spans="14:21" ht="13.5" x14ac:dyDescent="0.25">
      <c r="N202" s="76"/>
      <c r="O202" s="76"/>
      <c r="P202" s="76"/>
      <c r="Q202" s="30"/>
      <c r="R202" s="30"/>
      <c r="S202" s="30"/>
      <c r="T202" s="30"/>
      <c r="U202" s="13"/>
    </row>
    <row r="203" spans="14:21" ht="13.5" x14ac:dyDescent="0.25">
      <c r="N203" s="76"/>
      <c r="O203" s="76"/>
      <c r="P203" s="76"/>
      <c r="Q203" s="30"/>
      <c r="R203" s="30"/>
      <c r="S203" s="30"/>
      <c r="T203" s="30"/>
      <c r="U203" s="13"/>
    </row>
    <row r="204" spans="14:21" ht="13.5" x14ac:dyDescent="0.25">
      <c r="N204" s="76"/>
      <c r="O204" s="76"/>
      <c r="P204" s="76"/>
      <c r="Q204" s="30"/>
      <c r="R204" s="30"/>
      <c r="S204" s="30"/>
      <c r="T204" s="30"/>
      <c r="U204" s="13"/>
    </row>
    <row r="205" spans="14:21" ht="13.5" x14ac:dyDescent="0.25">
      <c r="N205" s="76"/>
      <c r="O205" s="76"/>
      <c r="P205" s="76"/>
      <c r="Q205" s="30"/>
      <c r="R205" s="30"/>
      <c r="S205" s="30"/>
      <c r="T205" s="30"/>
      <c r="U205" s="13"/>
    </row>
    <row r="206" spans="14:21" ht="13.5" x14ac:dyDescent="0.25">
      <c r="N206" s="76"/>
      <c r="O206" s="76"/>
      <c r="P206" s="76"/>
      <c r="Q206" s="30"/>
      <c r="R206" s="30"/>
      <c r="S206" s="30"/>
      <c r="T206" s="30"/>
    </row>
    <row r="207" spans="14:21" ht="13.5" x14ac:dyDescent="0.25">
      <c r="N207" s="76"/>
      <c r="O207" s="76"/>
      <c r="P207" s="76"/>
      <c r="Q207" s="30"/>
      <c r="R207" s="30"/>
      <c r="S207" s="30"/>
      <c r="T207" s="30"/>
    </row>
    <row r="208" spans="14:21" ht="13.5" x14ac:dyDescent="0.25">
      <c r="N208" s="76"/>
      <c r="O208" s="76"/>
      <c r="P208" s="76"/>
      <c r="Q208" s="30"/>
      <c r="R208" s="30"/>
      <c r="S208" s="30"/>
      <c r="T208" s="30"/>
    </row>
    <row r="209" spans="14:20" ht="13.5" x14ac:dyDescent="0.25">
      <c r="N209" s="76"/>
      <c r="O209" s="76"/>
      <c r="P209" s="76"/>
      <c r="Q209" s="30"/>
      <c r="R209" s="30"/>
      <c r="S209" s="30"/>
      <c r="T209" s="30"/>
    </row>
    <row r="210" spans="14:20" ht="13.5" x14ac:dyDescent="0.25">
      <c r="N210" s="76"/>
      <c r="O210" s="76"/>
      <c r="P210" s="76"/>
      <c r="Q210" s="30"/>
      <c r="R210" s="30"/>
      <c r="S210" s="30"/>
      <c r="T210" s="30"/>
    </row>
    <row r="211" spans="14:20" ht="13.5" x14ac:dyDescent="0.25">
      <c r="N211" s="76"/>
      <c r="O211" s="76"/>
      <c r="P211" s="76"/>
      <c r="Q211" s="70"/>
      <c r="R211" s="70"/>
      <c r="S211" s="30"/>
    </row>
    <row r="212" spans="14:20" ht="13.5" x14ac:dyDescent="0.25">
      <c r="N212" s="76"/>
      <c r="O212" s="76"/>
      <c r="P212" s="76"/>
      <c r="Q212" s="71"/>
      <c r="R212" s="71"/>
      <c r="S212" s="72"/>
    </row>
    <row r="215" spans="14:20" x14ac:dyDescent="0.2">
      <c r="T215" s="13"/>
    </row>
  </sheetData>
  <mergeCells count="9">
    <mergeCell ref="A2:F2"/>
    <mergeCell ref="A3:F3"/>
    <mergeCell ref="A4:F4"/>
    <mergeCell ref="A9:F9"/>
    <mergeCell ref="A10:F10"/>
    <mergeCell ref="A5:F5"/>
    <mergeCell ref="A6:F6"/>
    <mergeCell ref="A7:F7"/>
    <mergeCell ref="A8:F8"/>
  </mergeCells>
  <phoneticPr fontId="5" type="noConversion"/>
  <pageMargins left="0.75" right="0.75" top="1" bottom="1" header="0.5" footer="0.5"/>
  <pageSetup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3" workbookViewId="0">
      <selection activeCell="I24" sqref="I24"/>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8.140625" bestFit="1" customWidth="1"/>
    <col min="9" max="9" width="17"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6" t="s">
        <v>55</v>
      </c>
      <c r="C4" s="10"/>
      <c r="D4" s="16" t="s">
        <v>78</v>
      </c>
      <c r="E4" s="10"/>
      <c r="F4" s="16" t="s">
        <v>84</v>
      </c>
      <c r="G4" s="10"/>
      <c r="H4" s="16" t="s">
        <v>28</v>
      </c>
    </row>
    <row r="5" spans="1:8" x14ac:dyDescent="0.2">
      <c r="A5" s="9"/>
      <c r="B5" s="11" t="s">
        <v>83</v>
      </c>
      <c r="C5" s="9"/>
      <c r="D5" s="11" t="s">
        <v>11</v>
      </c>
      <c r="F5" s="11" t="s">
        <v>61</v>
      </c>
      <c r="H5" s="11" t="s">
        <v>8</v>
      </c>
    </row>
    <row r="7" spans="1:8" x14ac:dyDescent="0.2">
      <c r="A7" s="8" t="s">
        <v>3</v>
      </c>
      <c r="B7" s="8"/>
      <c r="C7" s="8"/>
    </row>
    <row r="8" spans="1:8" x14ac:dyDescent="0.2">
      <c r="A8" t="s">
        <v>1</v>
      </c>
      <c r="B8" s="13">
        <v>41738466.75</v>
      </c>
      <c r="C8" s="13"/>
      <c r="D8" s="13">
        <v>197560025.89999995</v>
      </c>
      <c r="E8" s="13"/>
      <c r="F8" s="13">
        <v>32465193.669999998</v>
      </c>
      <c r="G8" s="13"/>
      <c r="H8" s="13">
        <v>1134176491.1200001</v>
      </c>
    </row>
    <row r="9" spans="1:8" x14ac:dyDescent="0.2">
      <c r="A9" t="s">
        <v>2</v>
      </c>
      <c r="B9" s="13">
        <v>38051577.060000002</v>
      </c>
      <c r="C9" s="13"/>
      <c r="D9" s="13">
        <v>180185942.24000004</v>
      </c>
      <c r="E9" s="13"/>
      <c r="F9" s="13">
        <v>29596070.810000002</v>
      </c>
      <c r="G9" s="13"/>
      <c r="H9" s="13">
        <v>1028724013.1500001</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3686889.6899999976</v>
      </c>
      <c r="C12" s="13"/>
      <c r="D12" s="13">
        <v>17374083.659999996</v>
      </c>
      <c r="E12" s="13"/>
      <c r="F12" s="13">
        <v>2869122.86</v>
      </c>
      <c r="G12" s="13"/>
      <c r="H12" s="13">
        <v>105645220</v>
      </c>
    </row>
    <row r="13" spans="1:8" x14ac:dyDescent="0.2">
      <c r="A13" t="s">
        <v>25</v>
      </c>
      <c r="B13" s="13">
        <f>B12*0.55</f>
        <v>2027789.3294999988</v>
      </c>
      <c r="C13" s="13"/>
      <c r="D13" s="13">
        <f>D12*0.55</f>
        <v>9555746.0129999984</v>
      </c>
      <c r="E13" s="13"/>
      <c r="F13" s="13">
        <f>F12*0.55</f>
        <v>1578017.5730000001</v>
      </c>
      <c r="G13" s="13"/>
      <c r="H13" s="13">
        <f>H12*0.55</f>
        <v>58104871.000000007</v>
      </c>
    </row>
    <row r="14" spans="1:8" x14ac:dyDescent="0.2">
      <c r="A14" t="s">
        <v>32</v>
      </c>
      <c r="B14" s="13">
        <f>B12*0.45</f>
        <v>1659100.360499999</v>
      </c>
      <c r="C14" s="13"/>
      <c r="D14" s="13">
        <f>D12*0.45</f>
        <v>7818337.6469999989</v>
      </c>
      <c r="E14" s="13"/>
      <c r="F14" s="13">
        <f>F12*0.45</f>
        <v>1291105.287</v>
      </c>
      <c r="G14" s="13"/>
      <c r="H14" s="13">
        <f>H12*0.45</f>
        <v>47540349</v>
      </c>
    </row>
    <row r="15" spans="1:8" x14ac:dyDescent="0.2">
      <c r="A15" t="s">
        <v>5</v>
      </c>
      <c r="B15" s="28">
        <v>1203</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75418831.709999993</v>
      </c>
      <c r="C19" s="13"/>
      <c r="D19" s="13">
        <v>323815005.55999994</v>
      </c>
      <c r="E19" s="13"/>
      <c r="F19" s="13">
        <v>59680509.079999998</v>
      </c>
      <c r="G19" s="13"/>
      <c r="H19" s="13">
        <v>1936534901.9099998</v>
      </c>
    </row>
    <row r="20" spans="1:8" x14ac:dyDescent="0.2">
      <c r="A20" t="s">
        <v>2</v>
      </c>
      <c r="B20" s="13">
        <v>69274454.609999999</v>
      </c>
      <c r="C20" s="13"/>
      <c r="D20" s="13">
        <v>296197950.05999994</v>
      </c>
      <c r="E20" s="13"/>
      <c r="F20" s="13">
        <v>54772529.049999997</v>
      </c>
      <c r="G20" s="13"/>
      <c r="H20" s="13">
        <v>1765517977.97</v>
      </c>
    </row>
    <row r="21" spans="1:8" x14ac:dyDescent="0.2">
      <c r="A21" t="s">
        <v>0</v>
      </c>
      <c r="B21" s="13">
        <v>375610.5</v>
      </c>
      <c r="C21" s="13"/>
      <c r="D21" s="13">
        <v>2025910.85</v>
      </c>
      <c r="E21" s="13"/>
      <c r="F21" s="13">
        <v>327107</v>
      </c>
      <c r="G21" s="13"/>
      <c r="H21" s="13">
        <v>6471806.9999999991</v>
      </c>
    </row>
    <row r="22" spans="1:8" x14ac:dyDescent="0.2">
      <c r="A22" t="s">
        <v>30</v>
      </c>
      <c r="B22" s="13">
        <v>718.5</v>
      </c>
      <c r="C22" s="13"/>
      <c r="D22" s="13">
        <v>0</v>
      </c>
      <c r="E22" s="13"/>
      <c r="F22" s="13">
        <v>718.5</v>
      </c>
      <c r="G22" s="13"/>
      <c r="H22" s="13">
        <v>718.5</v>
      </c>
    </row>
    <row r="23" spans="1:8" x14ac:dyDescent="0.2">
      <c r="A23" t="s">
        <v>31</v>
      </c>
      <c r="B23" s="13">
        <f>B19-B20-B21+B22</f>
        <v>5769485.099999994</v>
      </c>
      <c r="C23" s="13"/>
      <c r="D23" s="13">
        <v>25591144.649999995</v>
      </c>
      <c r="E23" s="13"/>
      <c r="F23" s="13">
        <v>4581591.53</v>
      </c>
      <c r="G23" s="13"/>
      <c r="H23" s="13">
        <v>164545835.44000003</v>
      </c>
    </row>
    <row r="24" spans="1:8" x14ac:dyDescent="0.2">
      <c r="A24" t="s">
        <v>25</v>
      </c>
      <c r="B24" s="13">
        <f>B23*0.55</f>
        <v>3173216.8049999969</v>
      </c>
      <c r="C24" s="13"/>
      <c r="D24" s="13">
        <f>D23*0.55</f>
        <v>14075129.557499999</v>
      </c>
      <c r="E24" s="13"/>
      <c r="F24" s="13">
        <f>F23*0.55</f>
        <v>2519875.3415000006</v>
      </c>
      <c r="G24" s="13"/>
      <c r="H24" s="13">
        <f>H23*0.55</f>
        <v>90500209.492000028</v>
      </c>
    </row>
    <row r="25" spans="1:8" x14ac:dyDescent="0.2">
      <c r="A25" t="s">
        <v>32</v>
      </c>
      <c r="B25" s="13">
        <f>B23*0.45</f>
        <v>2596268.2949999976</v>
      </c>
      <c r="C25" s="13"/>
      <c r="D25" s="13">
        <f>D23*0.45</f>
        <v>11516015.092499997</v>
      </c>
      <c r="E25" s="13"/>
      <c r="F25" s="13">
        <f>F23*0.45</f>
        <v>2061716.1885000002</v>
      </c>
      <c r="G25" s="13"/>
      <c r="H25" s="13">
        <f>H23*0.45</f>
        <v>74045625.948000014</v>
      </c>
    </row>
    <row r="26" spans="1:8" x14ac:dyDescent="0.2">
      <c r="A26" t="s">
        <v>5</v>
      </c>
      <c r="B26" s="28">
        <v>2239</v>
      </c>
      <c r="C26" s="13"/>
      <c r="D26" s="13"/>
      <c r="E26" s="13"/>
      <c r="F26" s="13"/>
      <c r="G26" s="13"/>
      <c r="H26" s="13"/>
    </row>
    <row r="27" spans="1:8" x14ac:dyDescent="0.2">
      <c r="B27" s="13"/>
      <c r="C27" s="13"/>
      <c r="D27" s="13"/>
      <c r="E27" s="13"/>
      <c r="F27" s="13"/>
      <c r="G27" s="13"/>
      <c r="H27" s="13"/>
    </row>
    <row r="28" spans="1:8" x14ac:dyDescent="0.2">
      <c r="B28" s="13"/>
      <c r="C28" s="13"/>
      <c r="D28" s="13"/>
      <c r="E28" s="13"/>
      <c r="F28" s="13"/>
      <c r="G28" s="13"/>
      <c r="H28" s="13"/>
    </row>
    <row r="29" spans="1:8" x14ac:dyDescent="0.2">
      <c r="A29" s="25" t="s">
        <v>41</v>
      </c>
      <c r="B29" s="13"/>
      <c r="C29" s="13"/>
      <c r="D29" s="13"/>
      <c r="E29" s="13"/>
      <c r="F29" s="13"/>
      <c r="G29" s="13"/>
      <c r="H29" s="13"/>
    </row>
    <row r="30" spans="1:8" x14ac:dyDescent="0.2">
      <c r="A30" t="s">
        <v>1</v>
      </c>
      <c r="B30" s="13">
        <v>79056376.730000004</v>
      </c>
      <c r="C30" s="13"/>
      <c r="D30" s="13">
        <v>357346313.82000005</v>
      </c>
      <c r="E30" s="13"/>
      <c r="F30" s="13">
        <v>61374582.950000003</v>
      </c>
      <c r="G30" s="13"/>
      <c r="H30" s="13">
        <v>1841540016.2800004</v>
      </c>
    </row>
    <row r="31" spans="1:8" x14ac:dyDescent="0.2">
      <c r="A31" t="s">
        <v>2</v>
      </c>
      <c r="B31" s="13">
        <v>71817736.310000002</v>
      </c>
      <c r="C31" s="13"/>
      <c r="D31" s="13">
        <v>324324854.63999999</v>
      </c>
      <c r="E31" s="13"/>
      <c r="F31" s="13">
        <v>55793995.549999997</v>
      </c>
      <c r="G31" s="13"/>
      <c r="H31" s="13">
        <v>1668995229.6199996</v>
      </c>
    </row>
    <row r="32" spans="1:8" x14ac:dyDescent="0.2">
      <c r="A32" t="s">
        <v>0</v>
      </c>
      <c r="B32" s="13">
        <v>814048.84</v>
      </c>
      <c r="C32" s="13"/>
      <c r="D32" s="13">
        <v>4303547.71</v>
      </c>
      <c r="E32" s="13"/>
      <c r="F32" s="13">
        <v>591370.44999999995</v>
      </c>
      <c r="G32" s="13"/>
      <c r="H32" s="13">
        <v>11530468.849999998</v>
      </c>
    </row>
    <row r="33" spans="1:8" x14ac:dyDescent="0.2">
      <c r="A33" t="s">
        <v>30</v>
      </c>
      <c r="B33" s="13">
        <v>0</v>
      </c>
      <c r="C33" s="13"/>
      <c r="D33" s="13">
        <v>18941.310000000001</v>
      </c>
      <c r="E33" s="13"/>
      <c r="F33" s="13">
        <v>0</v>
      </c>
      <c r="G33" s="13"/>
      <c r="H33" s="13">
        <v>29520.880000000001</v>
      </c>
    </row>
    <row r="34" spans="1:8" x14ac:dyDescent="0.2">
      <c r="A34" t="s">
        <v>31</v>
      </c>
      <c r="B34" s="13">
        <f>B30-B31-B32</f>
        <v>6424591.5800000019</v>
      </c>
      <c r="C34" s="13"/>
      <c r="D34" s="13">
        <v>28736852.780000005</v>
      </c>
      <c r="E34" s="13"/>
      <c r="F34" s="13">
        <v>4989216.95</v>
      </c>
      <c r="G34" s="13"/>
      <c r="H34" s="13">
        <v>161043838.69</v>
      </c>
    </row>
    <row r="35" spans="1:8" x14ac:dyDescent="0.2">
      <c r="A35" t="s">
        <v>25</v>
      </c>
      <c r="B35" s="13">
        <f>B34*0.55</f>
        <v>3533525.3690000013</v>
      </c>
      <c r="C35" s="13"/>
      <c r="D35" s="13">
        <f>D34*0.55</f>
        <v>15805269.029000005</v>
      </c>
      <c r="E35" s="13"/>
      <c r="F35" s="13">
        <f>F34*0.55</f>
        <v>2744069.3225000002</v>
      </c>
      <c r="G35" s="13"/>
      <c r="H35" s="13">
        <f>H34*0.55</f>
        <v>88574111.279500008</v>
      </c>
    </row>
    <row r="36" spans="1:8" x14ac:dyDescent="0.2">
      <c r="A36" t="s">
        <v>32</v>
      </c>
      <c r="B36" s="13">
        <f>B34*0.45</f>
        <v>2891066.2110000011</v>
      </c>
      <c r="C36" s="13"/>
      <c r="D36" s="13">
        <f>D34*0.45</f>
        <v>12931583.751000002</v>
      </c>
      <c r="E36" s="13"/>
      <c r="F36" s="13">
        <f>F34*0.45</f>
        <v>2245147.6274999999</v>
      </c>
      <c r="G36" s="13"/>
      <c r="H36" s="13">
        <f>H34*0.45</f>
        <v>72469727.410500005</v>
      </c>
    </row>
    <row r="37" spans="1:8" x14ac:dyDescent="0.2">
      <c r="A37" t="s">
        <v>5</v>
      </c>
      <c r="B37" s="26">
        <v>2788</v>
      </c>
      <c r="C37" s="13"/>
      <c r="D37" s="13"/>
      <c r="E37" s="13"/>
      <c r="F37" s="13"/>
      <c r="G37" s="13"/>
      <c r="H37" s="13"/>
    </row>
    <row r="38" spans="1:8" x14ac:dyDescent="0.2">
      <c r="B38" s="13"/>
      <c r="C38" s="13"/>
      <c r="D38" s="13"/>
      <c r="E38" s="13"/>
      <c r="F38" s="13"/>
      <c r="G38" s="13"/>
      <c r="H38" s="13"/>
    </row>
    <row r="39" spans="1:8" x14ac:dyDescent="0.2">
      <c r="B39" s="13"/>
      <c r="C39" s="13"/>
      <c r="D39" s="13"/>
      <c r="E39" s="13"/>
      <c r="F39" s="13"/>
      <c r="G39" s="13"/>
      <c r="H39" s="13"/>
    </row>
    <row r="40" spans="1:8" ht="75.95" customHeight="1" x14ac:dyDescent="0.2">
      <c r="A40" s="96" t="s">
        <v>51</v>
      </c>
      <c r="B40" s="96"/>
      <c r="C40" s="96"/>
      <c r="D40" s="96"/>
      <c r="E40" s="96"/>
      <c r="F40" s="96"/>
      <c r="G40" s="96"/>
      <c r="H40" s="96"/>
    </row>
    <row r="41" spans="1:8" x14ac:dyDescent="0.2">
      <c r="B41" s="13"/>
      <c r="C41" s="13"/>
      <c r="D41" s="13"/>
      <c r="E41" s="13"/>
      <c r="F41" s="13"/>
      <c r="G41" s="13"/>
      <c r="H41" s="13"/>
    </row>
    <row r="42" spans="1:8" x14ac:dyDescent="0.2">
      <c r="A42" s="25" t="s">
        <v>50</v>
      </c>
      <c r="B42" s="13"/>
      <c r="C42" s="13"/>
      <c r="D42" s="13"/>
      <c r="E42" s="13"/>
      <c r="F42" s="13"/>
      <c r="G42" s="13"/>
      <c r="H42" s="13"/>
    </row>
    <row r="43" spans="1:8" x14ac:dyDescent="0.2">
      <c r="A43" t="s">
        <v>1</v>
      </c>
      <c r="B43" s="13">
        <v>37486173.25</v>
      </c>
      <c r="C43" s="13"/>
      <c r="D43" s="13">
        <v>167383678.64000002</v>
      </c>
      <c r="E43" s="13"/>
      <c r="F43" s="13">
        <v>29678272.059999999</v>
      </c>
      <c r="G43" s="13"/>
      <c r="H43" s="13">
        <v>874762441.0999999</v>
      </c>
    </row>
    <row r="44" spans="1:8" x14ac:dyDescent="0.2">
      <c r="A44" t="s">
        <v>2</v>
      </c>
      <c r="B44" s="13">
        <v>34086513.240000002</v>
      </c>
      <c r="C44" s="13"/>
      <c r="D44" s="13">
        <v>152041731.75999999</v>
      </c>
      <c r="E44" s="13"/>
      <c r="F44" s="13">
        <v>26902483.500000004</v>
      </c>
      <c r="G44" s="13"/>
      <c r="H44" s="13">
        <v>793288165.08000004</v>
      </c>
    </row>
    <row r="45" spans="1:8" x14ac:dyDescent="0.2">
      <c r="A45" t="s">
        <v>0</v>
      </c>
      <c r="B45" s="13">
        <v>99012.08</v>
      </c>
      <c r="C45" s="13"/>
      <c r="D45" s="13">
        <v>578054.84</v>
      </c>
      <c r="E45" s="13"/>
      <c r="F45" s="13">
        <v>72237.08</v>
      </c>
      <c r="G45" s="13"/>
      <c r="H45" s="13">
        <v>1494166.99</v>
      </c>
    </row>
    <row r="46" spans="1:8" x14ac:dyDescent="0.2">
      <c r="A46" t="s">
        <v>31</v>
      </c>
      <c r="B46" s="13">
        <f>B43-B44-B45</f>
        <v>3300647.9299999978</v>
      </c>
      <c r="C46" s="13"/>
      <c r="D46" s="13">
        <v>14763892.039999994</v>
      </c>
      <c r="E46" s="13"/>
      <c r="F46" s="13">
        <v>2703551.48</v>
      </c>
      <c r="G46" s="13"/>
      <c r="H46" s="13">
        <v>79980109.030000001</v>
      </c>
    </row>
    <row r="47" spans="1:8" x14ac:dyDescent="0.2">
      <c r="A47" t="s">
        <v>25</v>
      </c>
      <c r="B47" s="13">
        <f>B46*0.55</f>
        <v>1815356.361499999</v>
      </c>
      <c r="C47" s="13"/>
      <c r="D47" s="13">
        <f>D46*0.55</f>
        <v>8120140.6219999967</v>
      </c>
      <c r="E47" s="13"/>
      <c r="F47" s="13">
        <f>F46*0.55</f>
        <v>1486953.314</v>
      </c>
      <c r="G47" s="13"/>
      <c r="H47" s="13">
        <f>H46*0.55</f>
        <v>43989059.966500007</v>
      </c>
    </row>
    <row r="48" spans="1:8" x14ac:dyDescent="0.2">
      <c r="A48" t="s">
        <v>32</v>
      </c>
      <c r="B48" s="13">
        <f>B46*0.45</f>
        <v>1485291.5684999991</v>
      </c>
      <c r="C48" s="13"/>
      <c r="D48" s="13">
        <f>D46*0.45</f>
        <v>6643751.4179999968</v>
      </c>
      <c r="E48" s="13"/>
      <c r="F48" s="13">
        <f>F46*0.45</f>
        <v>1216598.166</v>
      </c>
      <c r="G48" s="13"/>
      <c r="H48" s="13">
        <f>H46*0.45</f>
        <v>35991049.063500002</v>
      </c>
    </row>
    <row r="49" spans="1:9" x14ac:dyDescent="0.2">
      <c r="A49" t="s">
        <v>5</v>
      </c>
      <c r="B49" s="28">
        <v>2000</v>
      </c>
      <c r="C49" s="13"/>
      <c r="D49" s="13"/>
      <c r="E49" s="13"/>
      <c r="F49" s="13"/>
      <c r="G49" s="13"/>
      <c r="H49" s="13"/>
    </row>
    <row r="50" spans="1:9" x14ac:dyDescent="0.2">
      <c r="B50" s="13"/>
      <c r="C50" s="13"/>
      <c r="D50" s="13"/>
      <c r="E50" s="13"/>
      <c r="F50" s="13"/>
      <c r="G50" s="13"/>
      <c r="H50" s="13"/>
    </row>
    <row r="51" spans="1:9" x14ac:dyDescent="0.2">
      <c r="B51" s="13"/>
      <c r="C51" s="13"/>
      <c r="D51" s="13"/>
      <c r="E51" s="13"/>
      <c r="F51" s="13"/>
      <c r="G51" s="13"/>
      <c r="H51" s="13"/>
    </row>
    <row r="52" spans="1:9" x14ac:dyDescent="0.2">
      <c r="A52" s="25" t="s">
        <v>74</v>
      </c>
      <c r="B52" s="13"/>
      <c r="C52" s="13"/>
      <c r="D52" s="13"/>
      <c r="E52" s="13"/>
      <c r="F52" s="13"/>
      <c r="G52" s="13"/>
      <c r="H52" s="13"/>
    </row>
    <row r="53" spans="1:9" x14ac:dyDescent="0.2">
      <c r="A53" t="s">
        <v>1</v>
      </c>
      <c r="B53" s="13">
        <v>54489712.450000003</v>
      </c>
      <c r="C53" s="13"/>
      <c r="D53" s="13">
        <v>248937834.46000004</v>
      </c>
      <c r="E53" s="13"/>
      <c r="F53" s="13">
        <v>41626756.890000001</v>
      </c>
      <c r="G53" s="13"/>
      <c r="H53" s="13">
        <v>457822355.74000001</v>
      </c>
    </row>
    <row r="54" spans="1:9" x14ac:dyDescent="0.2">
      <c r="A54" t="s">
        <v>2</v>
      </c>
      <c r="B54" s="13">
        <v>49867869.920000002</v>
      </c>
      <c r="C54" s="13"/>
      <c r="D54" s="13">
        <v>228974822.62000006</v>
      </c>
      <c r="E54" s="13"/>
      <c r="F54" s="13">
        <v>38139161.859999999</v>
      </c>
      <c r="G54" s="13"/>
      <c r="H54" s="13">
        <v>420965586.01000011</v>
      </c>
    </row>
    <row r="55" spans="1:9" x14ac:dyDescent="0.2">
      <c r="A55" t="s">
        <v>0</v>
      </c>
      <c r="B55" s="13">
        <v>0</v>
      </c>
      <c r="C55" s="13"/>
      <c r="D55" s="13">
        <v>0</v>
      </c>
      <c r="E55" s="13"/>
      <c r="F55" s="13">
        <v>0</v>
      </c>
      <c r="G55" s="13"/>
      <c r="H55" s="13">
        <v>0</v>
      </c>
    </row>
    <row r="56" spans="1:9" x14ac:dyDescent="0.2">
      <c r="A56" t="s">
        <v>31</v>
      </c>
      <c r="B56" s="13">
        <f>B53-B54</f>
        <v>4621842.5300000012</v>
      </c>
      <c r="C56" s="13"/>
      <c r="D56" s="13">
        <v>19963011.84</v>
      </c>
      <c r="E56" s="13"/>
      <c r="F56" s="13">
        <v>3487595.03</v>
      </c>
      <c r="G56" s="13"/>
      <c r="H56" s="13">
        <v>36856769.729999997</v>
      </c>
    </row>
    <row r="57" spans="1:9" x14ac:dyDescent="0.2">
      <c r="A57" t="s">
        <v>25</v>
      </c>
      <c r="B57" s="13">
        <f>B56*0.55</f>
        <v>2542013.3915000008</v>
      </c>
      <c r="C57" s="13"/>
      <c r="D57" s="13">
        <f>D56*0.55</f>
        <v>10979656.512</v>
      </c>
      <c r="E57" s="13"/>
      <c r="F57" s="13">
        <f>F56*0.55</f>
        <v>1918177.2665000001</v>
      </c>
      <c r="G57" s="13"/>
      <c r="H57" s="13">
        <f>H56*0.55</f>
        <v>20271223.351500001</v>
      </c>
    </row>
    <row r="58" spans="1:9" x14ac:dyDescent="0.2">
      <c r="A58" t="s">
        <v>32</v>
      </c>
      <c r="B58" s="13">
        <f>B56*0.45</f>
        <v>2079829.1385000006</v>
      </c>
      <c r="C58" s="13"/>
      <c r="D58" s="13">
        <f>D56*0.45</f>
        <v>8983355.3279999997</v>
      </c>
      <c r="E58" s="13"/>
      <c r="F58" s="13">
        <f>F56*0.45</f>
        <v>1569417.7634999999</v>
      </c>
      <c r="G58" s="13"/>
      <c r="H58" s="13">
        <f>H56*0.45</f>
        <v>16585546.3785</v>
      </c>
    </row>
    <row r="59" spans="1:9" x14ac:dyDescent="0.2">
      <c r="A59" t="s">
        <v>5</v>
      </c>
      <c r="B59" s="28">
        <v>1738</v>
      </c>
      <c r="C59" s="13"/>
      <c r="D59" s="13"/>
      <c r="E59" s="13"/>
      <c r="F59" s="13"/>
      <c r="G59" s="13"/>
      <c r="H59" s="13"/>
    </row>
    <row r="60" spans="1:9" x14ac:dyDescent="0.2">
      <c r="B60" s="13"/>
      <c r="C60" s="13"/>
      <c r="D60" s="13"/>
      <c r="E60" s="13"/>
      <c r="F60" s="13"/>
      <c r="G60" s="13"/>
      <c r="H60" s="13"/>
      <c r="I60" s="13"/>
    </row>
    <row r="61" spans="1:9" x14ac:dyDescent="0.2">
      <c r="B61" s="13"/>
      <c r="C61" s="13"/>
      <c r="D61" s="13"/>
      <c r="E61" s="13"/>
      <c r="F61" s="13"/>
      <c r="G61" s="13"/>
      <c r="H61" s="13"/>
      <c r="I61" s="13"/>
    </row>
    <row r="62" spans="1:9" x14ac:dyDescent="0.2">
      <c r="A62" s="8" t="s">
        <v>6</v>
      </c>
      <c r="B62" s="13"/>
      <c r="C62" s="13"/>
      <c r="D62" s="13"/>
      <c r="E62" s="13"/>
      <c r="F62" s="13"/>
      <c r="G62" s="13"/>
      <c r="H62" s="13"/>
    </row>
    <row r="63" spans="1:9" ht="13.5" x14ac:dyDescent="0.25">
      <c r="A63" t="s">
        <v>1</v>
      </c>
      <c r="B63" s="13">
        <v>288189560.88999999</v>
      </c>
      <c r="C63" s="13"/>
      <c r="D63" s="13">
        <v>1295042858.3799999</v>
      </c>
      <c r="E63" s="13"/>
      <c r="F63" s="13">
        <v>224825314.64999998</v>
      </c>
      <c r="G63" s="13"/>
      <c r="H63" s="30">
        <v>6244836206.1499996</v>
      </c>
    </row>
    <row r="64" spans="1:9" ht="13.5" x14ac:dyDescent="0.25">
      <c r="A64" t="s">
        <v>2</v>
      </c>
      <c r="B64" s="13">
        <v>263098151.13999999</v>
      </c>
      <c r="C64" s="13"/>
      <c r="D64" s="13">
        <v>1181725301.3200002</v>
      </c>
      <c r="E64" s="13"/>
      <c r="F64" s="13">
        <v>205204240.77000001</v>
      </c>
      <c r="G64" s="13"/>
      <c r="H64" s="30">
        <v>5677490971.8299999</v>
      </c>
    </row>
    <row r="65" spans="1:9" ht="13.5" x14ac:dyDescent="0.25">
      <c r="A65" t="s">
        <v>0</v>
      </c>
      <c r="B65" s="13">
        <v>1288671.42</v>
      </c>
      <c r="C65" s="13"/>
      <c r="D65" s="13">
        <v>6907513.4000000013</v>
      </c>
      <c r="E65" s="13"/>
      <c r="F65" s="13">
        <v>990714.53</v>
      </c>
      <c r="G65" s="13"/>
      <c r="H65" s="30">
        <v>19502852.840000004</v>
      </c>
    </row>
    <row r="66" spans="1:9" ht="13.5" x14ac:dyDescent="0.25">
      <c r="A66" t="s">
        <v>30</v>
      </c>
      <c r="B66" s="13">
        <v>718.5</v>
      </c>
      <c r="C66" s="13"/>
      <c r="D66" s="13">
        <v>18941.310000000001</v>
      </c>
      <c r="E66" s="13"/>
      <c r="F66" s="13">
        <v>718.5</v>
      </c>
      <c r="G66" s="13"/>
      <c r="H66" s="30">
        <v>229391.41</v>
      </c>
    </row>
    <row r="67" spans="1:9" ht="13.5" x14ac:dyDescent="0.25">
      <c r="A67" t="s">
        <v>31</v>
      </c>
      <c r="B67" s="13">
        <f>B63-B64-B65+B66</f>
        <v>23803456.829999998</v>
      </c>
      <c r="C67" s="13"/>
      <c r="D67" s="13">
        <v>106428984.96999998</v>
      </c>
      <c r="E67" s="13"/>
      <c r="F67" s="13">
        <v>18631077.849999994</v>
      </c>
      <c r="G67" s="13"/>
      <c r="H67" s="30">
        <v>548071772.88999999</v>
      </c>
    </row>
    <row r="68" spans="1:9" x14ac:dyDescent="0.2">
      <c r="A68" t="s">
        <v>25</v>
      </c>
      <c r="B68" s="13">
        <f>B67*0.55</f>
        <v>13091901.2565</v>
      </c>
      <c r="C68" s="13"/>
      <c r="D68" s="13">
        <f>D67*0.55</f>
        <v>58535941.733499996</v>
      </c>
      <c r="E68" s="13"/>
      <c r="F68" s="13">
        <f>F67*0.55</f>
        <v>10247092.817499997</v>
      </c>
      <c r="G68" s="13"/>
      <c r="H68" s="13">
        <f>H67*0.55</f>
        <v>301439475.08950001</v>
      </c>
    </row>
    <row r="69" spans="1:9" x14ac:dyDescent="0.2">
      <c r="A69" t="s">
        <v>32</v>
      </c>
      <c r="B69" s="13">
        <f>B67*0.45</f>
        <v>10711555.5735</v>
      </c>
      <c r="C69" s="13"/>
      <c r="D69" s="13">
        <f>D67*0.45</f>
        <v>47893043.236499995</v>
      </c>
      <c r="E69" s="13"/>
      <c r="F69" s="13">
        <f>F67*0.45</f>
        <v>8383985.0324999979</v>
      </c>
      <c r="G69" s="13"/>
      <c r="H69" s="13">
        <f>H67*0.45</f>
        <v>246632297.80050001</v>
      </c>
    </row>
    <row r="70" spans="1:9" x14ac:dyDescent="0.2">
      <c r="A70" t="s">
        <v>5</v>
      </c>
      <c r="B70" s="26">
        <f>B59+B49+B37+B26+B15</f>
        <v>9968</v>
      </c>
      <c r="I70" s="13"/>
    </row>
    <row r="71" spans="1:9" x14ac:dyDescent="0.2">
      <c r="B71" s="28"/>
      <c r="D71" s="13"/>
      <c r="F71" s="13"/>
      <c r="H71" s="13"/>
    </row>
    <row r="72" spans="1:9" x14ac:dyDescent="0.2">
      <c r="H72" s="13"/>
    </row>
    <row r="73" spans="1:9" ht="76.5" customHeight="1" x14ac:dyDescent="0.2">
      <c r="A73" s="96" t="s">
        <v>51</v>
      </c>
      <c r="B73" s="96"/>
      <c r="C73" s="96"/>
      <c r="D73" s="96"/>
      <c r="E73" s="96"/>
      <c r="F73" s="96"/>
      <c r="G73" s="96"/>
      <c r="H73" s="96"/>
    </row>
    <row r="74" spans="1:9" x14ac:dyDescent="0.2">
      <c r="A74" s="29"/>
    </row>
    <row r="75" spans="1:9" x14ac:dyDescent="0.2">
      <c r="A75" s="29"/>
    </row>
    <row r="76" spans="1:9" x14ac:dyDescent="0.2">
      <c r="A76" s="29"/>
    </row>
    <row r="77" spans="1:9" x14ac:dyDescent="0.2">
      <c r="A77" s="29"/>
    </row>
  </sheetData>
  <mergeCells count="4">
    <mergeCell ref="A1:H1"/>
    <mergeCell ref="A2:H2"/>
    <mergeCell ref="A40:H40"/>
    <mergeCell ref="A73:H73"/>
  </mergeCells>
  <phoneticPr fontId="5" type="noConversion"/>
  <pageMargins left="0.75" right="0.75" top="1" bottom="1" header="0.5" footer="0.5"/>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B26" sqref="B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78</v>
      </c>
      <c r="E4" s="10"/>
      <c r="F4" s="16" t="s">
        <v>28</v>
      </c>
    </row>
    <row r="5" spans="1:6" x14ac:dyDescent="0.2">
      <c r="A5" s="9"/>
      <c r="B5" s="11" t="s">
        <v>81</v>
      </c>
      <c r="C5" s="9"/>
      <c r="D5" s="11" t="s">
        <v>11</v>
      </c>
      <c r="F5" s="11" t="s">
        <v>8</v>
      </c>
    </row>
    <row r="6" spans="1:6" x14ac:dyDescent="0.2">
      <c r="D6" t="s">
        <v>63</v>
      </c>
    </row>
    <row r="7" spans="1:6" x14ac:dyDescent="0.2">
      <c r="A7" s="8" t="s">
        <v>3</v>
      </c>
      <c r="B7" s="8"/>
      <c r="C7" s="8"/>
    </row>
    <row r="8" spans="1:6" x14ac:dyDescent="0.2">
      <c r="A8" t="s">
        <v>1</v>
      </c>
      <c r="B8" s="13">
        <v>42898648.920000002</v>
      </c>
      <c r="C8" s="13"/>
      <c r="D8" s="13">
        <v>147141882.47999999</v>
      </c>
      <c r="E8" s="13"/>
      <c r="F8" s="13">
        <v>1051293154.0300001</v>
      </c>
    </row>
    <row r="9" spans="1:6" x14ac:dyDescent="0.2">
      <c r="A9" t="s">
        <v>2</v>
      </c>
      <c r="B9" s="13">
        <v>39151708.439999998</v>
      </c>
      <c r="C9" s="13"/>
      <c r="D9" s="13">
        <v>134263596.23000005</v>
      </c>
      <c r="E9" s="13"/>
      <c r="F9" s="13">
        <v>953205596.33000004</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3746940.48</v>
      </c>
      <c r="C12" s="13"/>
      <c r="D12" s="13">
        <v>12878286.25</v>
      </c>
      <c r="E12" s="13"/>
      <c r="F12" s="13">
        <v>98280299.730000004</v>
      </c>
    </row>
    <row r="13" spans="1:6" x14ac:dyDescent="0.2">
      <c r="A13" t="s">
        <v>25</v>
      </c>
      <c r="B13" s="13">
        <v>2060817.2640000004</v>
      </c>
      <c r="C13" s="13"/>
      <c r="D13" s="13">
        <v>7083057.4375000009</v>
      </c>
      <c r="E13" s="13"/>
      <c r="F13" s="13">
        <v>54054164.851500005</v>
      </c>
    </row>
    <row r="14" spans="1:6" x14ac:dyDescent="0.2">
      <c r="A14" t="s">
        <v>32</v>
      </c>
      <c r="B14" s="13">
        <v>1686123.2160000002</v>
      </c>
      <c r="C14" s="13"/>
      <c r="D14" s="13">
        <v>5795228.8125</v>
      </c>
      <c r="E14" s="13"/>
      <c r="F14" s="13">
        <v>44226134.8785</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68206576.460000008</v>
      </c>
      <c r="C19" s="13"/>
      <c r="D19" s="13">
        <v>236735459.53999993</v>
      </c>
      <c r="E19" s="13"/>
      <c r="F19" s="13">
        <v>1789774846.8099999</v>
      </c>
    </row>
    <row r="20" spans="1:6" x14ac:dyDescent="0.2">
      <c r="A20" t="s">
        <v>2</v>
      </c>
      <c r="B20" s="13">
        <v>62517462.120000005</v>
      </c>
      <c r="C20" s="13"/>
      <c r="D20" s="13">
        <v>216472800.11999997</v>
      </c>
      <c r="E20" s="13"/>
      <c r="F20" s="13">
        <v>1631020298.98</v>
      </c>
    </row>
    <row r="21" spans="1:6" x14ac:dyDescent="0.2">
      <c r="A21" t="s">
        <v>0</v>
      </c>
      <c r="B21" s="13">
        <v>325248.17</v>
      </c>
      <c r="C21" s="13"/>
      <c r="D21" s="13">
        <v>1452103.8</v>
      </c>
      <c r="E21" s="13"/>
      <c r="F21" s="13">
        <v>5570892.9499999993</v>
      </c>
    </row>
    <row r="22" spans="1:6" x14ac:dyDescent="0.2">
      <c r="A22" t="s">
        <v>31</v>
      </c>
      <c r="B22" s="13">
        <v>5363866.17</v>
      </c>
      <c r="C22" s="13"/>
      <c r="D22" s="13">
        <v>18810555.619999997</v>
      </c>
      <c r="E22" s="13"/>
      <c r="F22" s="13">
        <v>153183654.88000003</v>
      </c>
    </row>
    <row r="23" spans="1:6" x14ac:dyDescent="0.2">
      <c r="A23" t="s">
        <v>25</v>
      </c>
      <c r="B23" s="13">
        <v>2950126.3935000007</v>
      </c>
      <c r="C23" s="13"/>
      <c r="D23" s="13">
        <v>10345805.591</v>
      </c>
      <c r="E23" s="13"/>
      <c r="F23" s="13">
        <v>84251010.184000015</v>
      </c>
    </row>
    <row r="24" spans="1:6" x14ac:dyDescent="0.2">
      <c r="A24" t="s">
        <v>32</v>
      </c>
      <c r="B24" s="13">
        <v>2413739.7765000006</v>
      </c>
      <c r="C24" s="13"/>
      <c r="D24" s="13">
        <v>8464750.0289999992</v>
      </c>
      <c r="E24" s="13"/>
      <c r="F24" s="13">
        <v>68932644.69600001</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76944186.950000003</v>
      </c>
      <c r="C29" s="13"/>
      <c r="D29" s="13">
        <v>257248865.75</v>
      </c>
      <c r="E29" s="13"/>
      <c r="F29" s="13">
        <v>1680067985.2600002</v>
      </c>
    </row>
    <row r="30" spans="1:6" x14ac:dyDescent="0.2">
      <c r="A30" t="s">
        <v>2</v>
      </c>
      <c r="B30" s="13">
        <v>69693733.969999999</v>
      </c>
      <c r="C30" s="13"/>
      <c r="D30" s="13">
        <v>233239729.28000003</v>
      </c>
      <c r="E30" s="13"/>
      <c r="F30" s="13">
        <v>1522116108.7099998</v>
      </c>
    </row>
    <row r="31" spans="1:6" x14ac:dyDescent="0.2">
      <c r="A31" t="s">
        <v>0</v>
      </c>
      <c r="B31" s="13">
        <v>1015059.39</v>
      </c>
      <c r="C31" s="13"/>
      <c r="D31" s="13">
        <v>3024980.15</v>
      </c>
      <c r="E31" s="13"/>
      <c r="F31" s="13">
        <v>9660530.8399999999</v>
      </c>
    </row>
    <row r="32" spans="1:6" x14ac:dyDescent="0.2">
      <c r="A32" t="s">
        <v>30</v>
      </c>
      <c r="B32" s="13">
        <v>0</v>
      </c>
      <c r="C32" s="13"/>
      <c r="D32" s="13">
        <v>18941.310000000001</v>
      </c>
      <c r="E32" s="13"/>
      <c r="F32" s="13">
        <v>29520.880000000001</v>
      </c>
    </row>
    <row r="33" spans="1:6" x14ac:dyDescent="0.2">
      <c r="A33" t="s">
        <v>31</v>
      </c>
      <c r="B33" s="13">
        <v>6235393.5900000008</v>
      </c>
      <c r="C33" s="13"/>
      <c r="D33" s="13">
        <v>21003097.629999999</v>
      </c>
      <c r="E33" s="13"/>
      <c r="F33" s="13">
        <v>148320866.59</v>
      </c>
    </row>
    <row r="34" spans="1:6" x14ac:dyDescent="0.2">
      <c r="A34" t="s">
        <v>25</v>
      </c>
      <c r="B34" s="13">
        <v>3429466.4745000005</v>
      </c>
      <c r="C34" s="13"/>
      <c r="D34" s="13">
        <v>11551703.6965</v>
      </c>
      <c r="E34" s="13"/>
      <c r="F34" s="13">
        <v>81576476.624500006</v>
      </c>
    </row>
    <row r="35" spans="1:6" x14ac:dyDescent="0.2">
      <c r="A35" t="s">
        <v>32</v>
      </c>
      <c r="B35" s="13">
        <v>2805927.1155000003</v>
      </c>
      <c r="C35" s="13"/>
      <c r="D35" s="13">
        <v>9451393.9334999993</v>
      </c>
      <c r="E35" s="13"/>
      <c r="F35" s="13">
        <v>66744389.965500005</v>
      </c>
    </row>
    <row r="36" spans="1:6" x14ac:dyDescent="0.2">
      <c r="A36" t="s">
        <v>5</v>
      </c>
      <c r="B36" s="31">
        <v>2788</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36591180.68</v>
      </c>
      <c r="C42" s="13"/>
      <c r="D42" s="13">
        <v>123670452.77000001</v>
      </c>
      <c r="E42" s="13"/>
      <c r="F42" s="13">
        <v>801370943.16999996</v>
      </c>
    </row>
    <row r="43" spans="1:6" x14ac:dyDescent="0.2">
      <c r="A43" t="s">
        <v>2</v>
      </c>
      <c r="B43" s="13">
        <v>33212041.619999997</v>
      </c>
      <c r="C43" s="13"/>
      <c r="D43" s="13">
        <v>112291434.36999999</v>
      </c>
      <c r="E43" s="13"/>
      <c r="F43" s="13">
        <v>726635384.19000006</v>
      </c>
    </row>
    <row r="44" spans="1:6" x14ac:dyDescent="0.2">
      <c r="A44" t="s">
        <v>0</v>
      </c>
      <c r="B44" s="13">
        <v>123720.5</v>
      </c>
      <c r="C44" s="13"/>
      <c r="D44" s="13">
        <v>442110.34</v>
      </c>
      <c r="E44" s="13"/>
      <c r="F44" s="13">
        <v>1285985.4099999999</v>
      </c>
    </row>
    <row r="45" spans="1:6" x14ac:dyDescent="0.2">
      <c r="A45" t="s">
        <v>31</v>
      </c>
      <c r="B45" s="13">
        <v>3255418.56</v>
      </c>
      <c r="C45" s="13"/>
      <c r="D45" s="13">
        <v>10936908.059999997</v>
      </c>
      <c r="E45" s="13"/>
      <c r="F45" s="13">
        <v>73449573.570000008</v>
      </c>
    </row>
    <row r="46" spans="1:6" x14ac:dyDescent="0.2">
      <c r="A46" t="s">
        <v>25</v>
      </c>
      <c r="B46" s="13">
        <v>1790480.2080000001</v>
      </c>
      <c r="C46" s="13"/>
      <c r="D46" s="13">
        <v>6015299.4329999983</v>
      </c>
      <c r="E46" s="13"/>
      <c r="F46" s="13">
        <v>40397265.463500008</v>
      </c>
    </row>
    <row r="47" spans="1:6" x14ac:dyDescent="0.2">
      <c r="A47" t="s">
        <v>32</v>
      </c>
      <c r="B47" s="13">
        <v>1464938.352</v>
      </c>
      <c r="C47" s="13"/>
      <c r="D47" s="13">
        <v>4921608.6269999985</v>
      </c>
      <c r="E47" s="13"/>
      <c r="F47" s="13">
        <v>33052308.106500003</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53922295.709999993</v>
      </c>
      <c r="C52" s="13"/>
      <c r="D52" s="13">
        <v>181738953.17000002</v>
      </c>
      <c r="E52" s="13"/>
      <c r="F52" s="13">
        <v>348996717.56000006</v>
      </c>
    </row>
    <row r="53" spans="1:7" x14ac:dyDescent="0.2">
      <c r="A53" t="s">
        <v>2</v>
      </c>
      <c r="B53" s="13">
        <v>49633955.019999996</v>
      </c>
      <c r="C53" s="13"/>
      <c r="D53" s="13">
        <v>167351186.51000005</v>
      </c>
      <c r="E53" s="13"/>
      <c r="F53" s="13">
        <v>321202788.04000008</v>
      </c>
    </row>
    <row r="54" spans="1:7" x14ac:dyDescent="0.2">
      <c r="A54" t="s">
        <v>0</v>
      </c>
      <c r="B54" s="13">
        <v>0</v>
      </c>
      <c r="C54" s="13"/>
      <c r="D54" s="13">
        <v>0</v>
      </c>
      <c r="E54" s="13"/>
      <c r="F54" s="13">
        <v>0</v>
      </c>
    </row>
    <row r="55" spans="1:7" x14ac:dyDescent="0.2">
      <c r="A55" t="s">
        <v>31</v>
      </c>
      <c r="B55" s="13">
        <v>4288340.6900000004</v>
      </c>
      <c r="C55" s="13"/>
      <c r="D55" s="13">
        <v>14387766.659999998</v>
      </c>
      <c r="E55" s="13"/>
      <c r="F55" s="13">
        <v>27793929.519999996</v>
      </c>
    </row>
    <row r="56" spans="1:7" x14ac:dyDescent="0.2">
      <c r="A56" t="s">
        <v>25</v>
      </c>
      <c r="B56" s="13">
        <v>2358587.3794999998</v>
      </c>
      <c r="C56" s="13"/>
      <c r="D56" s="13">
        <v>7913271.6629999997</v>
      </c>
      <c r="E56" s="13"/>
      <c r="F56" s="13">
        <v>15286661.236</v>
      </c>
    </row>
    <row r="57" spans="1:7" x14ac:dyDescent="0.2">
      <c r="A57" t="s">
        <v>32</v>
      </c>
      <c r="B57" s="13">
        <v>1929753.3104999999</v>
      </c>
      <c r="C57" s="13"/>
      <c r="D57" s="13">
        <v>6474494.9969999995</v>
      </c>
      <c r="E57" s="13"/>
      <c r="F57" s="13">
        <v>12507268.283999998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c r="G60" s="13"/>
    </row>
    <row r="61" spans="1:7" x14ac:dyDescent="0.2">
      <c r="A61" s="8" t="s">
        <v>6</v>
      </c>
      <c r="B61" s="13"/>
      <c r="C61" s="13"/>
      <c r="D61" s="13"/>
      <c r="E61" s="13"/>
      <c r="F61" s="13"/>
    </row>
    <row r="62" spans="1:7" x14ac:dyDescent="0.2">
      <c r="A62" t="s">
        <v>1</v>
      </c>
      <c r="B62" s="13">
        <v>278562888.72000003</v>
      </c>
      <c r="C62" s="13"/>
      <c r="D62" s="13">
        <v>946535613.71000004</v>
      </c>
      <c r="E62" s="13"/>
      <c r="F62" s="13">
        <v>5671503646.8299999</v>
      </c>
    </row>
    <row r="63" spans="1:7" x14ac:dyDescent="0.2">
      <c r="A63" t="s">
        <v>2</v>
      </c>
      <c r="B63" s="13">
        <v>254208901.17000002</v>
      </c>
      <c r="C63" s="13"/>
      <c r="D63" s="13">
        <v>863618746.50999999</v>
      </c>
      <c r="E63" s="13"/>
      <c r="F63" s="13">
        <v>5154180176.25</v>
      </c>
    </row>
    <row r="64" spans="1:7" x14ac:dyDescent="0.2">
      <c r="A64" t="s">
        <v>0</v>
      </c>
      <c r="B64" s="13">
        <v>1464028.06</v>
      </c>
      <c r="C64" s="13"/>
      <c r="D64" s="13">
        <v>4919194.29</v>
      </c>
      <c r="E64" s="13"/>
      <c r="F64" s="13">
        <v>16523819.199999999</v>
      </c>
    </row>
    <row r="65" spans="1:7" x14ac:dyDescent="0.2">
      <c r="A65" t="s">
        <v>30</v>
      </c>
      <c r="B65" s="13">
        <v>0</v>
      </c>
      <c r="C65" s="13"/>
      <c r="D65" s="13">
        <v>18941.310000000001</v>
      </c>
      <c r="E65" s="13"/>
      <c r="F65" s="13">
        <v>228672.91</v>
      </c>
    </row>
    <row r="66" spans="1:7" x14ac:dyDescent="0.2">
      <c r="A66" t="s">
        <v>31</v>
      </c>
      <c r="B66" s="13">
        <v>22889959.490000002</v>
      </c>
      <c r="C66" s="13"/>
      <c r="D66" s="13">
        <v>78016614.219999999</v>
      </c>
      <c r="E66" s="13"/>
      <c r="F66" s="13">
        <v>501028324.29000008</v>
      </c>
    </row>
    <row r="67" spans="1:7" x14ac:dyDescent="0.2">
      <c r="A67" t="s">
        <v>25</v>
      </c>
      <c r="B67" s="13">
        <v>12589477.719500002</v>
      </c>
      <c r="C67" s="13"/>
      <c r="D67" s="13">
        <v>42909137.821000002</v>
      </c>
      <c r="E67" s="13"/>
      <c r="F67" s="13">
        <v>275565578.35950005</v>
      </c>
    </row>
    <row r="68" spans="1:7" x14ac:dyDescent="0.2">
      <c r="A68" t="s">
        <v>32</v>
      </c>
      <c r="B68" s="13">
        <v>10300481.770500001</v>
      </c>
      <c r="C68" s="13"/>
      <c r="D68" s="13">
        <v>35107476.399000004</v>
      </c>
      <c r="E68" s="13"/>
      <c r="F68" s="13">
        <v>225462745.93050003</v>
      </c>
    </row>
    <row r="69" spans="1:7" x14ac:dyDescent="0.2">
      <c r="A69" t="s">
        <v>5</v>
      </c>
      <c r="B69" s="18">
        <v>9968</v>
      </c>
    </row>
    <row r="70" spans="1:7" x14ac:dyDescent="0.2">
      <c r="D70" s="13"/>
      <c r="F70" s="13"/>
      <c r="G70" s="13"/>
    </row>
    <row r="71" spans="1:7" x14ac:dyDescent="0.2">
      <c r="D71" s="13"/>
      <c r="F71" s="13"/>
    </row>
    <row r="72" spans="1:7" ht="76.5" customHeight="1" x14ac:dyDescent="0.2">
      <c r="A72" s="96" t="s">
        <v>51</v>
      </c>
      <c r="B72" s="96"/>
      <c r="C72" s="96"/>
      <c r="D72" s="96"/>
      <c r="E72" s="96"/>
      <c r="F72" s="96"/>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A26" sqref="A26"/>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 min="7" max="7" width="18.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78</v>
      </c>
      <c r="E4" s="10"/>
      <c r="F4" s="16" t="s">
        <v>28</v>
      </c>
    </row>
    <row r="5" spans="1:6" x14ac:dyDescent="0.2">
      <c r="A5" s="9"/>
      <c r="B5" s="11" t="s">
        <v>80</v>
      </c>
      <c r="C5" s="9"/>
      <c r="D5" s="11" t="s">
        <v>11</v>
      </c>
      <c r="F5" s="11" t="s">
        <v>8</v>
      </c>
    </row>
    <row r="6" spans="1:6" x14ac:dyDescent="0.2">
      <c r="D6" t="s">
        <v>63</v>
      </c>
    </row>
    <row r="7" spans="1:6" x14ac:dyDescent="0.2">
      <c r="A7" s="8" t="s">
        <v>3</v>
      </c>
      <c r="B7" s="8"/>
      <c r="C7" s="8"/>
    </row>
    <row r="8" spans="1:6" x14ac:dyDescent="0.2">
      <c r="A8" t="s">
        <v>1</v>
      </c>
      <c r="B8" s="13">
        <v>42440211.869999997</v>
      </c>
      <c r="C8" s="13"/>
      <c r="D8" s="13">
        <v>104243233.55999999</v>
      </c>
      <c r="E8" s="13"/>
      <c r="F8" s="13">
        <v>1008394505.11</v>
      </c>
    </row>
    <row r="9" spans="1:6" x14ac:dyDescent="0.2">
      <c r="A9" t="s">
        <v>2</v>
      </c>
      <c r="B9" s="13">
        <v>38784046.709999993</v>
      </c>
      <c r="C9" s="13"/>
      <c r="D9" s="13">
        <v>95111887.790000021</v>
      </c>
      <c r="E9" s="13"/>
      <c r="F9" s="13">
        <v>914053887.8900001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3656165.16</v>
      </c>
      <c r="C12" s="13"/>
      <c r="D12" s="13">
        <v>9131345.7699999996</v>
      </c>
      <c r="E12" s="13"/>
      <c r="F12" s="13">
        <v>94533359.25</v>
      </c>
    </row>
    <row r="13" spans="1:6" x14ac:dyDescent="0.2">
      <c r="A13" t="s">
        <v>25</v>
      </c>
      <c r="B13" s="13">
        <v>2010890.8379999995</v>
      </c>
      <c r="C13" s="13"/>
      <c r="D13" s="13">
        <v>5022240.1735000005</v>
      </c>
      <c r="E13" s="13"/>
      <c r="F13" s="13">
        <v>51993347.587500006</v>
      </c>
    </row>
    <row r="14" spans="1:6" x14ac:dyDescent="0.2">
      <c r="A14" t="s">
        <v>32</v>
      </c>
      <c r="B14" s="13">
        <v>1645274.3219999995</v>
      </c>
      <c r="C14" s="13"/>
      <c r="D14" s="13">
        <v>4109105.5965</v>
      </c>
      <c r="E14" s="13"/>
      <c r="F14" s="13">
        <v>42540011.662500001</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69868087.449999988</v>
      </c>
      <c r="C19" s="13"/>
      <c r="D19" s="13">
        <v>168528883.07999998</v>
      </c>
      <c r="E19" s="13"/>
      <c r="F19" s="13">
        <v>1721568270.3499999</v>
      </c>
    </row>
    <row r="20" spans="1:6" x14ac:dyDescent="0.2">
      <c r="A20" t="s">
        <v>2</v>
      </c>
      <c r="B20" s="13">
        <v>63744144.090000004</v>
      </c>
      <c r="C20" s="13"/>
      <c r="D20" s="13">
        <v>153955338</v>
      </c>
      <c r="E20" s="13"/>
      <c r="F20" s="13">
        <v>1568502836.8600001</v>
      </c>
    </row>
    <row r="21" spans="1:6" x14ac:dyDescent="0.2">
      <c r="A21" t="s">
        <v>0</v>
      </c>
      <c r="B21" s="13">
        <v>449337.78</v>
      </c>
      <c r="C21" s="13"/>
      <c r="D21" s="13">
        <v>1126855.6299999999</v>
      </c>
      <c r="E21" s="13"/>
      <c r="F21" s="13">
        <v>5245644.78</v>
      </c>
    </row>
    <row r="22" spans="1:6" x14ac:dyDescent="0.2">
      <c r="A22" t="s">
        <v>31</v>
      </c>
      <c r="B22" s="13">
        <v>5674605.5799999991</v>
      </c>
      <c r="C22" s="13"/>
      <c r="D22" s="13">
        <v>13446689.449999996</v>
      </c>
      <c r="E22" s="13"/>
      <c r="F22" s="13">
        <v>147819788.71000001</v>
      </c>
    </row>
    <row r="23" spans="1:6" x14ac:dyDescent="0.2">
      <c r="A23" t="s">
        <v>25</v>
      </c>
      <c r="B23" s="13">
        <v>3121033.0689999997</v>
      </c>
      <c r="C23" s="13"/>
      <c r="D23" s="13">
        <v>7395679.1974999979</v>
      </c>
      <c r="E23" s="13"/>
      <c r="F23" s="13">
        <v>81300883.790500015</v>
      </c>
    </row>
    <row r="24" spans="1:6" x14ac:dyDescent="0.2">
      <c r="A24" t="s">
        <v>32</v>
      </c>
      <c r="B24" s="13">
        <v>2553572.5109999995</v>
      </c>
      <c r="C24" s="13"/>
      <c r="D24" s="13">
        <v>6051010.2524999985</v>
      </c>
      <c r="E24" s="13"/>
      <c r="F24" s="13">
        <v>66518904.919500008</v>
      </c>
    </row>
    <row r="25" spans="1:6" x14ac:dyDescent="0.2">
      <c r="A25" t="s">
        <v>5</v>
      </c>
      <c r="B25" s="28">
        <v>2239</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73451192.890000001</v>
      </c>
      <c r="C29" s="13"/>
      <c r="D29" s="13">
        <v>180304678.80000001</v>
      </c>
      <c r="E29" s="13"/>
      <c r="F29" s="13">
        <v>1603123798.3100002</v>
      </c>
    </row>
    <row r="30" spans="1:6" x14ac:dyDescent="0.2">
      <c r="A30" t="s">
        <v>2</v>
      </c>
      <c r="B30" s="13">
        <v>66725836.440000005</v>
      </c>
      <c r="C30" s="13"/>
      <c r="D30" s="13">
        <v>163545995.31</v>
      </c>
      <c r="E30" s="13"/>
      <c r="F30" s="13">
        <v>1452422374.7399998</v>
      </c>
    </row>
    <row r="31" spans="1:6" x14ac:dyDescent="0.2">
      <c r="A31" t="s">
        <v>0</v>
      </c>
      <c r="B31" s="13">
        <v>702752.06</v>
      </c>
      <c r="C31" s="13"/>
      <c r="D31" s="13">
        <v>2009920.76</v>
      </c>
      <c r="E31" s="13"/>
      <c r="F31" s="13">
        <v>8645471.4499999993</v>
      </c>
    </row>
    <row r="32" spans="1:6" x14ac:dyDescent="0.2">
      <c r="A32" t="s">
        <v>30</v>
      </c>
      <c r="B32" s="13">
        <v>18941.310000000001</v>
      </c>
      <c r="C32" s="13"/>
      <c r="D32" s="13">
        <v>18941.310000000001</v>
      </c>
      <c r="E32" s="13"/>
      <c r="F32" s="13">
        <v>29520.880000000001</v>
      </c>
    </row>
    <row r="33" spans="1:6" x14ac:dyDescent="0.2">
      <c r="A33" t="s">
        <v>31</v>
      </c>
      <c r="B33" s="13">
        <v>6041545.7000000002</v>
      </c>
      <c r="C33" s="13"/>
      <c r="D33" s="13">
        <v>14767704.040000001</v>
      </c>
      <c r="E33" s="13"/>
      <c r="F33" s="13">
        <v>142085473</v>
      </c>
    </row>
    <row r="34" spans="1:6" x14ac:dyDescent="0.2">
      <c r="A34" t="s">
        <v>25</v>
      </c>
      <c r="B34" s="13">
        <v>3322850.1350000002</v>
      </c>
      <c r="C34" s="13"/>
      <c r="D34" s="13">
        <v>8122237.222000001</v>
      </c>
      <c r="E34" s="13"/>
      <c r="F34" s="13">
        <v>78147010.150000006</v>
      </c>
    </row>
    <row r="35" spans="1:6" x14ac:dyDescent="0.2">
      <c r="A35" t="s">
        <v>32</v>
      </c>
      <c r="B35" s="13">
        <v>2718695.5649999999</v>
      </c>
      <c r="C35" s="13"/>
      <c r="D35" s="13">
        <v>6645466.8180000009</v>
      </c>
      <c r="E35" s="13"/>
      <c r="F35" s="13">
        <v>63938462.850000001</v>
      </c>
    </row>
    <row r="36" spans="1:6" x14ac:dyDescent="0.2">
      <c r="A36" t="s">
        <v>5</v>
      </c>
      <c r="B36" s="31">
        <v>2781</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36383359.950000003</v>
      </c>
      <c r="C42" s="13"/>
      <c r="D42" s="13">
        <v>87079272.090000004</v>
      </c>
      <c r="E42" s="13"/>
      <c r="F42" s="13">
        <v>764779762.49000001</v>
      </c>
    </row>
    <row r="43" spans="1:6" x14ac:dyDescent="0.2">
      <c r="A43" t="s">
        <v>2</v>
      </c>
      <c r="B43" s="13">
        <v>32982774.32</v>
      </c>
      <c r="C43" s="13"/>
      <c r="D43" s="13">
        <v>79079392.75</v>
      </c>
      <c r="E43" s="13"/>
      <c r="F43" s="13">
        <v>693423342.57000005</v>
      </c>
    </row>
    <row r="44" spans="1:6" x14ac:dyDescent="0.2">
      <c r="A44" t="s">
        <v>0</v>
      </c>
      <c r="B44" s="13">
        <v>156725</v>
      </c>
      <c r="C44" s="13"/>
      <c r="D44" s="13">
        <v>318389.84000000003</v>
      </c>
      <c r="E44" s="13"/>
      <c r="F44" s="13">
        <v>1162264.9099999999</v>
      </c>
    </row>
    <row r="45" spans="1:6" x14ac:dyDescent="0.2">
      <c r="A45" t="s">
        <v>31</v>
      </c>
      <c r="B45" s="13">
        <v>3243860.63</v>
      </c>
      <c r="C45" s="13"/>
      <c r="D45" s="13">
        <v>7681489.4999999981</v>
      </c>
      <c r="E45" s="13"/>
      <c r="F45" s="13">
        <v>70194155.010000005</v>
      </c>
    </row>
    <row r="46" spans="1:6" x14ac:dyDescent="0.2">
      <c r="A46" t="s">
        <v>25</v>
      </c>
      <c r="B46" s="13">
        <v>1784123.3465</v>
      </c>
      <c r="C46" s="13"/>
      <c r="D46" s="13">
        <v>4224819.2249999996</v>
      </c>
      <c r="E46" s="13"/>
      <c r="F46" s="13">
        <v>38606785.255500004</v>
      </c>
    </row>
    <row r="47" spans="1:6" x14ac:dyDescent="0.2">
      <c r="A47" t="s">
        <v>32</v>
      </c>
      <c r="B47" s="13">
        <v>1459737.2834999999</v>
      </c>
      <c r="C47" s="13"/>
      <c r="D47" s="13">
        <v>3456670.2749999994</v>
      </c>
      <c r="E47" s="13"/>
      <c r="F47" s="13">
        <v>31587369.754500002</v>
      </c>
    </row>
    <row r="48" spans="1:6" x14ac:dyDescent="0.2">
      <c r="A48" t="s">
        <v>5</v>
      </c>
      <c r="B48" s="28">
        <v>2000</v>
      </c>
      <c r="C48" s="13"/>
      <c r="D48" s="28"/>
      <c r="E48" s="13"/>
      <c r="F48" s="13"/>
    </row>
    <row r="49" spans="1:7" x14ac:dyDescent="0.2">
      <c r="B49" s="13"/>
      <c r="C49" s="13"/>
      <c r="D49" s="13"/>
      <c r="E49" s="13"/>
      <c r="F49" s="13"/>
    </row>
    <row r="50" spans="1:7" x14ac:dyDescent="0.2">
      <c r="B50" s="13"/>
      <c r="C50" s="13"/>
      <c r="D50" s="13"/>
      <c r="E50" s="13"/>
      <c r="F50" s="13"/>
    </row>
    <row r="51" spans="1:7" x14ac:dyDescent="0.2">
      <c r="A51" s="25" t="s">
        <v>74</v>
      </c>
      <c r="B51" s="13"/>
      <c r="C51" s="13"/>
      <c r="D51" s="13"/>
      <c r="E51" s="13"/>
      <c r="F51" s="13"/>
    </row>
    <row r="52" spans="1:7" x14ac:dyDescent="0.2">
      <c r="A52" t="s">
        <v>1</v>
      </c>
      <c r="B52" s="13">
        <v>53160174.940000005</v>
      </c>
      <c r="C52" s="13"/>
      <c r="D52" s="13">
        <v>127816657.46000001</v>
      </c>
      <c r="E52" s="13"/>
      <c r="F52" s="13">
        <v>295074421.85000002</v>
      </c>
    </row>
    <row r="53" spans="1:7" x14ac:dyDescent="0.2">
      <c r="A53" t="s">
        <v>2</v>
      </c>
      <c r="B53" s="13">
        <v>48828279.289999999</v>
      </c>
      <c r="C53" s="13"/>
      <c r="D53" s="13">
        <v>117717231.49000001</v>
      </c>
      <c r="E53" s="13"/>
      <c r="F53" s="13">
        <v>271568833.02000004</v>
      </c>
    </row>
    <row r="54" spans="1:7" x14ac:dyDescent="0.2">
      <c r="A54" t="s">
        <v>0</v>
      </c>
      <c r="B54" s="13">
        <v>0</v>
      </c>
      <c r="C54" s="13"/>
      <c r="D54" s="13">
        <v>0</v>
      </c>
      <c r="E54" s="13"/>
      <c r="F54" s="13">
        <v>0</v>
      </c>
    </row>
    <row r="55" spans="1:7" x14ac:dyDescent="0.2">
      <c r="A55" t="s">
        <v>31</v>
      </c>
      <c r="B55" s="13">
        <v>4331895.6500000004</v>
      </c>
      <c r="C55" s="13"/>
      <c r="D55" s="13">
        <v>10099425.969999997</v>
      </c>
      <c r="E55" s="13"/>
      <c r="F55" s="13">
        <v>23505588.829999994</v>
      </c>
    </row>
    <row r="56" spans="1:7" x14ac:dyDescent="0.2">
      <c r="A56" t="s">
        <v>25</v>
      </c>
      <c r="B56" s="13">
        <v>2382542.6074999995</v>
      </c>
      <c r="C56" s="13"/>
      <c r="D56" s="13">
        <v>5554684.283499999</v>
      </c>
      <c r="E56" s="13"/>
      <c r="F56" s="13">
        <v>12928073.856499998</v>
      </c>
    </row>
    <row r="57" spans="1:7" x14ac:dyDescent="0.2">
      <c r="A57" t="s">
        <v>32</v>
      </c>
      <c r="B57" s="13">
        <v>1949353.0424999993</v>
      </c>
      <c r="C57" s="13"/>
      <c r="D57" s="13">
        <v>4544741.6864999989</v>
      </c>
      <c r="E57" s="13"/>
      <c r="F57" s="13">
        <v>10577514.973499998</v>
      </c>
    </row>
    <row r="58" spans="1:7" x14ac:dyDescent="0.2">
      <c r="A58" t="s">
        <v>5</v>
      </c>
      <c r="B58" s="28">
        <v>1738</v>
      </c>
      <c r="C58" s="13"/>
      <c r="D58" s="13"/>
      <c r="E58" s="13"/>
      <c r="F58" s="13"/>
    </row>
    <row r="59" spans="1:7" x14ac:dyDescent="0.2">
      <c r="B59" s="13"/>
      <c r="C59" s="13"/>
      <c r="D59" s="13"/>
      <c r="E59" s="13"/>
      <c r="F59" s="13"/>
      <c r="G59" s="13"/>
    </row>
    <row r="60" spans="1:7" x14ac:dyDescent="0.2">
      <c r="B60" s="13"/>
      <c r="C60" s="13"/>
      <c r="D60" s="13"/>
      <c r="E60" s="13"/>
      <c r="F60" s="13"/>
    </row>
    <row r="61" spans="1:7" x14ac:dyDescent="0.2">
      <c r="A61" s="8" t="s">
        <v>6</v>
      </c>
      <c r="B61" s="13"/>
      <c r="C61" s="13"/>
      <c r="D61" s="13"/>
      <c r="E61" s="13"/>
      <c r="F61" s="13"/>
    </row>
    <row r="62" spans="1:7" x14ac:dyDescent="0.2">
      <c r="A62" t="s">
        <v>1</v>
      </c>
      <c r="B62" s="13">
        <v>275303027.10000002</v>
      </c>
      <c r="C62" s="13"/>
      <c r="D62" s="13">
        <v>667972724.99000001</v>
      </c>
      <c r="E62" s="13"/>
      <c r="F62" s="13">
        <v>5392940758.1099997</v>
      </c>
    </row>
    <row r="63" spans="1:7" x14ac:dyDescent="0.2">
      <c r="A63" t="s">
        <v>2</v>
      </c>
      <c r="B63" s="13">
        <v>251065080.84999999</v>
      </c>
      <c r="C63" s="13"/>
      <c r="D63" s="13">
        <v>609409845.34000003</v>
      </c>
      <c r="E63" s="13"/>
      <c r="F63" s="13">
        <v>4899971275.0799999</v>
      </c>
    </row>
    <row r="64" spans="1:7" x14ac:dyDescent="0.2">
      <c r="A64" t="s">
        <v>0</v>
      </c>
      <c r="B64" s="13">
        <v>1308814.8400000001</v>
      </c>
      <c r="C64" s="13"/>
      <c r="D64" s="13">
        <v>3455166.23</v>
      </c>
      <c r="E64" s="13"/>
      <c r="F64" s="13">
        <v>15059791.140000001</v>
      </c>
    </row>
    <row r="65" spans="1:7" x14ac:dyDescent="0.2">
      <c r="A65" t="s">
        <v>30</v>
      </c>
      <c r="B65" s="13">
        <v>18941.310000000001</v>
      </c>
      <c r="C65" s="13"/>
      <c r="D65" s="13">
        <v>18941.310000000001</v>
      </c>
      <c r="E65" s="13"/>
      <c r="F65" s="13">
        <v>228672.91</v>
      </c>
    </row>
    <row r="66" spans="1:7" x14ac:dyDescent="0.2">
      <c r="A66" t="s">
        <v>31</v>
      </c>
      <c r="B66" s="13">
        <v>22948072.719999995</v>
      </c>
      <c r="C66" s="13"/>
      <c r="D66" s="13">
        <v>55126654.729999989</v>
      </c>
      <c r="E66" s="13"/>
      <c r="F66" s="13">
        <v>478138364.80000007</v>
      </c>
    </row>
    <row r="67" spans="1:7" x14ac:dyDescent="0.2">
      <c r="A67" t="s">
        <v>25</v>
      </c>
      <c r="B67" s="13">
        <v>12621439.995999997</v>
      </c>
      <c r="C67" s="13"/>
      <c r="D67" s="13">
        <v>30319660.101499997</v>
      </c>
      <c r="E67" s="13"/>
      <c r="F67" s="13">
        <v>262976100.64000008</v>
      </c>
    </row>
    <row r="68" spans="1:7" x14ac:dyDescent="0.2">
      <c r="A68" t="s">
        <v>32</v>
      </c>
      <c r="B68" s="13">
        <v>10326632.723999998</v>
      </c>
      <c r="C68" s="13"/>
      <c r="D68" s="13">
        <v>24806994.628499996</v>
      </c>
      <c r="E68" s="13"/>
      <c r="F68" s="13">
        <v>215162264.16000003</v>
      </c>
    </row>
    <row r="69" spans="1:7" x14ac:dyDescent="0.2">
      <c r="A69" t="s">
        <v>5</v>
      </c>
      <c r="B69" s="18">
        <v>9961</v>
      </c>
    </row>
    <row r="70" spans="1:7" x14ac:dyDescent="0.2">
      <c r="F70" s="13"/>
      <c r="G70" s="13"/>
    </row>
    <row r="71" spans="1:7" x14ac:dyDescent="0.2">
      <c r="D71" s="13"/>
    </row>
    <row r="72" spans="1:7" ht="76.5" customHeight="1" x14ac:dyDescent="0.2">
      <c r="A72" s="96" t="s">
        <v>51</v>
      </c>
      <c r="B72" s="96"/>
      <c r="C72" s="96"/>
      <c r="D72" s="96"/>
      <c r="E72" s="96"/>
      <c r="F72" s="96"/>
    </row>
    <row r="73" spans="1:7" x14ac:dyDescent="0.2">
      <c r="A73" s="29"/>
    </row>
    <row r="74" spans="1:7" x14ac:dyDescent="0.2">
      <c r="A74" s="29"/>
    </row>
    <row r="75" spans="1:7" x14ac:dyDescent="0.2">
      <c r="A75" s="29"/>
    </row>
    <row r="76" spans="1:7"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A3" sqref="A3"/>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72</v>
      </c>
      <c r="E4" s="10"/>
      <c r="F4" s="16" t="s">
        <v>28</v>
      </c>
    </row>
    <row r="5" spans="1:6" x14ac:dyDescent="0.2">
      <c r="A5" s="9"/>
      <c r="B5" s="11" t="s">
        <v>75</v>
      </c>
      <c r="C5" s="9"/>
      <c r="D5" s="11" t="s">
        <v>11</v>
      </c>
      <c r="F5" s="11" t="s">
        <v>8</v>
      </c>
    </row>
    <row r="6" spans="1:6" x14ac:dyDescent="0.2">
      <c r="D6" t="s">
        <v>63</v>
      </c>
    </row>
    <row r="7" spans="1:6" x14ac:dyDescent="0.2">
      <c r="A7" s="8" t="s">
        <v>3</v>
      </c>
      <c r="B7" s="8"/>
      <c r="C7" s="8"/>
    </row>
    <row r="8" spans="1:6" x14ac:dyDescent="0.2">
      <c r="A8" t="s">
        <v>1</v>
      </c>
      <c r="B8" s="13" t="e">
        <f>SUM(#REF!)</f>
        <v>#REF!</v>
      </c>
      <c r="C8" s="13"/>
      <c r="D8" s="13">
        <v>97652704.910000011</v>
      </c>
      <c r="E8" s="13"/>
      <c r="F8" s="13">
        <v>830052138.73000002</v>
      </c>
    </row>
    <row r="9" spans="1:6" x14ac:dyDescent="0.2">
      <c r="A9" t="s">
        <v>2</v>
      </c>
      <c r="B9" s="13" t="e">
        <f>SUM(#REF!)</f>
        <v>#REF!</v>
      </c>
      <c r="C9" s="13"/>
      <c r="D9" s="13">
        <v>89040866.700000018</v>
      </c>
      <c r="E9" s="13"/>
      <c r="F9" s="13">
        <v>751199524.42000008</v>
      </c>
    </row>
    <row r="10" spans="1:6" x14ac:dyDescent="0.2">
      <c r="A10" t="s">
        <v>0</v>
      </c>
      <c r="B10" s="13" t="e">
        <f>SUM(#REF!)</f>
        <v>#REF!</v>
      </c>
      <c r="C10" s="13"/>
      <c r="D10" s="13">
        <v>0</v>
      </c>
      <c r="E10" s="13"/>
      <c r="F10" s="13">
        <v>6410</v>
      </c>
    </row>
    <row r="11" spans="1:6" x14ac:dyDescent="0.2">
      <c r="A11" t="s">
        <v>30</v>
      </c>
      <c r="B11" s="13" t="e">
        <f>SUM(#REF!)</f>
        <v>#REF!</v>
      </c>
      <c r="C11" s="13"/>
      <c r="D11" s="13">
        <v>0</v>
      </c>
      <c r="E11" s="13"/>
      <c r="F11" s="13">
        <v>199152.03</v>
      </c>
    </row>
    <row r="12" spans="1:6" x14ac:dyDescent="0.2">
      <c r="A12" t="s">
        <v>31</v>
      </c>
      <c r="B12" s="13" t="e">
        <f>SUM(#REF!)</f>
        <v>#REF!</v>
      </c>
      <c r="C12" s="13"/>
      <c r="D12" s="13">
        <v>8611838.2100000009</v>
      </c>
      <c r="E12" s="13"/>
      <c r="F12" s="13">
        <v>79045356.340000004</v>
      </c>
    </row>
    <row r="13" spans="1:6" x14ac:dyDescent="0.2">
      <c r="A13" t="s">
        <v>25</v>
      </c>
      <c r="B13" s="13" t="e">
        <f>B12*0.55</f>
        <v>#REF!</v>
      </c>
      <c r="C13" s="13"/>
      <c r="D13" s="13">
        <f>D12*0.55</f>
        <v>4736511.0155000007</v>
      </c>
      <c r="E13" s="13"/>
      <c r="F13" s="13">
        <f>F12*0.55</f>
        <v>43474945.987000003</v>
      </c>
    </row>
    <row r="14" spans="1:6" x14ac:dyDescent="0.2">
      <c r="A14" t="s">
        <v>32</v>
      </c>
      <c r="B14" s="13" t="e">
        <f>B12*0.45</f>
        <v>#REF!</v>
      </c>
      <c r="C14" s="13"/>
      <c r="D14" s="13">
        <f>D12*0.45</f>
        <v>3875327.1945000007</v>
      </c>
      <c r="E14" s="13"/>
      <c r="F14" s="13">
        <f>F12*0.45</f>
        <v>35570410.353</v>
      </c>
    </row>
    <row r="15" spans="1:6" x14ac:dyDescent="0.2">
      <c r="A15" t="s">
        <v>5</v>
      </c>
      <c r="B15" s="28">
        <v>1203</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t="e">
        <f>SUM(#REF!)</f>
        <v>#REF!</v>
      </c>
      <c r="C19" s="13"/>
      <c r="D19" s="13">
        <v>171790497.19999999</v>
      </c>
      <c r="E19" s="13"/>
      <c r="F19" s="13">
        <v>1431493284.8</v>
      </c>
    </row>
    <row r="20" spans="1:6" x14ac:dyDescent="0.2">
      <c r="A20" t="s">
        <v>2</v>
      </c>
      <c r="B20" s="13" t="e">
        <f>SUM(#REF!)</f>
        <v>#REF!</v>
      </c>
      <c r="C20" s="13"/>
      <c r="D20" s="13">
        <v>156777329.53</v>
      </c>
      <c r="E20" s="13"/>
      <c r="F20" s="13">
        <v>1303343458.4100001</v>
      </c>
    </row>
    <row r="21" spans="1:6" x14ac:dyDescent="0.2">
      <c r="A21" t="s">
        <v>0</v>
      </c>
      <c r="B21" s="13" t="e">
        <f>SUM(#REF!)</f>
        <v>#REF!</v>
      </c>
      <c r="C21" s="13"/>
      <c r="D21" s="13">
        <v>1059696.3600000001</v>
      </c>
      <c r="E21" s="13"/>
      <c r="F21" s="13">
        <v>3630685.25</v>
      </c>
    </row>
    <row r="22" spans="1:6" x14ac:dyDescent="0.2">
      <c r="A22" t="s">
        <v>31</v>
      </c>
      <c r="B22" s="13" t="e">
        <f>SUM(#REF!)</f>
        <v>#REF!</v>
      </c>
      <c r="C22" s="13"/>
      <c r="D22" s="13">
        <v>13953471.310000001</v>
      </c>
      <c r="E22" s="13"/>
      <c r="F22" s="13">
        <v>124519141.14000002</v>
      </c>
    </row>
    <row r="23" spans="1:6" x14ac:dyDescent="0.2">
      <c r="A23" t="s">
        <v>25</v>
      </c>
      <c r="B23" s="13" t="e">
        <f>B22*0.55</f>
        <v>#REF!</v>
      </c>
      <c r="C23" s="13"/>
      <c r="D23" s="13">
        <f>D22*0.55</f>
        <v>7674409.2205000008</v>
      </c>
      <c r="E23" s="13"/>
      <c r="F23" s="13">
        <f>F22*0.55</f>
        <v>68485527.627000019</v>
      </c>
    </row>
    <row r="24" spans="1:6" x14ac:dyDescent="0.2">
      <c r="A24" t="s">
        <v>32</v>
      </c>
      <c r="B24" s="13" t="e">
        <f>B22*0.45</f>
        <v>#REF!</v>
      </c>
      <c r="C24" s="13"/>
      <c r="D24" s="13">
        <f>D22*0.45</f>
        <v>6279062.0895000007</v>
      </c>
      <c r="E24" s="13"/>
      <c r="F24" s="13">
        <f>F22*0.45</f>
        <v>56033613.513000011</v>
      </c>
    </row>
    <row r="25" spans="1:6" x14ac:dyDescent="0.2">
      <c r="A25" t="s">
        <v>5</v>
      </c>
      <c r="B25" s="28">
        <v>2231</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t="e">
        <f>SUM(#REF!)</f>
        <v>#REF!</v>
      </c>
      <c r="C29" s="13"/>
      <c r="D29" s="13">
        <v>173318008.12000003</v>
      </c>
      <c r="E29" s="13"/>
      <c r="F29" s="13">
        <v>1295866762.5200002</v>
      </c>
    </row>
    <row r="30" spans="1:6" x14ac:dyDescent="0.2">
      <c r="A30" t="s">
        <v>2</v>
      </c>
      <c r="B30" s="13" t="e">
        <f>SUM(#REF!)</f>
        <v>#REF!</v>
      </c>
      <c r="C30" s="13"/>
      <c r="D30" s="13">
        <v>157292752.79999998</v>
      </c>
      <c r="E30" s="13"/>
      <c r="F30" s="13">
        <v>1173281966.3499999</v>
      </c>
    </row>
    <row r="31" spans="1:6" x14ac:dyDescent="0.2">
      <c r="A31" t="s">
        <v>0</v>
      </c>
      <c r="B31" s="13" t="e">
        <f>SUM(#REF!)</f>
        <v>#REF!</v>
      </c>
      <c r="C31" s="13"/>
      <c r="D31" s="13">
        <v>1269776.3700000001</v>
      </c>
      <c r="E31" s="13"/>
      <c r="F31" s="13">
        <v>5614013</v>
      </c>
    </row>
    <row r="32" spans="1:6" x14ac:dyDescent="0.2">
      <c r="A32" t="s">
        <v>30</v>
      </c>
      <c r="B32" s="33" t="e">
        <f>SUM(#REF!)</f>
        <v>#REF!</v>
      </c>
      <c r="C32" s="13"/>
      <c r="D32" s="13">
        <v>0</v>
      </c>
      <c r="E32" s="13"/>
      <c r="F32" s="13">
        <v>10579.57</v>
      </c>
    </row>
    <row r="33" spans="1:6" x14ac:dyDescent="0.2">
      <c r="A33" t="s">
        <v>31</v>
      </c>
      <c r="B33" s="13" t="e">
        <f>SUM(#REF!)</f>
        <v>#REF!</v>
      </c>
      <c r="C33" s="13"/>
      <c r="D33" s="13">
        <v>14755478.950000003</v>
      </c>
      <c r="E33" s="13"/>
      <c r="F33" s="13">
        <v>116981362.73999999</v>
      </c>
    </row>
    <row r="34" spans="1:6" x14ac:dyDescent="0.2">
      <c r="A34" t="s">
        <v>25</v>
      </c>
      <c r="B34" s="13" t="e">
        <f>B33*0.55</f>
        <v>#REF!</v>
      </c>
      <c r="C34" s="13"/>
      <c r="D34" s="13">
        <f>D33*0.55</f>
        <v>8115513.4225000022</v>
      </c>
      <c r="E34" s="13"/>
      <c r="F34" s="13">
        <f>F33*0.55</f>
        <v>64339749.506999999</v>
      </c>
    </row>
    <row r="35" spans="1:6" x14ac:dyDescent="0.2">
      <c r="A35" t="s">
        <v>32</v>
      </c>
      <c r="B35" s="13" t="e">
        <f>B33*0.45</f>
        <v>#REF!</v>
      </c>
      <c r="C35" s="13"/>
      <c r="D35" s="13">
        <f>D33*0.45</f>
        <v>6639965.5275000017</v>
      </c>
      <c r="E35" s="13"/>
      <c r="F35" s="13">
        <f>F33*0.45</f>
        <v>52641613.232999995</v>
      </c>
    </row>
    <row r="36" spans="1:6" x14ac:dyDescent="0.2">
      <c r="A36" t="s">
        <v>5</v>
      </c>
      <c r="B36" s="31">
        <v>2735</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t="e">
        <f>SUM(#REF!)</f>
        <v>#REF!</v>
      </c>
      <c r="C42" s="13"/>
      <c r="D42" s="13">
        <v>84671324.820000023</v>
      </c>
      <c r="E42" s="13"/>
      <c r="F42" s="13">
        <v>615504794.76999998</v>
      </c>
    </row>
    <row r="43" spans="1:6" x14ac:dyDescent="0.2">
      <c r="A43" t="s">
        <v>2</v>
      </c>
      <c r="B43" s="13" t="e">
        <f>SUM(#REF!)</f>
        <v>#REF!</v>
      </c>
      <c r="C43" s="13"/>
      <c r="D43" s="13">
        <v>76853725.580000013</v>
      </c>
      <c r="E43" s="13"/>
      <c r="F43" s="13">
        <v>558311463.92000008</v>
      </c>
    </row>
    <row r="44" spans="1:6" x14ac:dyDescent="0.2">
      <c r="A44" t="s">
        <v>0</v>
      </c>
      <c r="B44" s="13" t="e">
        <f>SUM(#REF!)</f>
        <v>#REF!</v>
      </c>
      <c r="C44" s="13"/>
      <c r="D44" s="13">
        <v>120806.5</v>
      </c>
      <c r="E44" s="13"/>
      <c r="F44" s="13">
        <v>668317.91</v>
      </c>
    </row>
    <row r="45" spans="1:6" x14ac:dyDescent="0.2">
      <c r="A45" t="s">
        <v>31</v>
      </c>
      <c r="B45" s="13" t="e">
        <f>SUM(#REF!)</f>
        <v>#REF!</v>
      </c>
      <c r="C45" s="13"/>
      <c r="D45" s="13">
        <v>7696792.7399999984</v>
      </c>
      <c r="E45" s="13"/>
      <c r="F45" s="13">
        <v>56525012.939999998</v>
      </c>
    </row>
    <row r="46" spans="1:6" x14ac:dyDescent="0.2">
      <c r="A46" t="s">
        <v>25</v>
      </c>
      <c r="B46" s="13" t="e">
        <f>B45*0.55</f>
        <v>#REF!</v>
      </c>
      <c r="C46" s="13"/>
      <c r="D46" s="13">
        <f>D45*0.55</f>
        <v>4233236.0069999993</v>
      </c>
      <c r="E46" s="13"/>
      <c r="F46" s="13">
        <f>F45*0.55</f>
        <v>31088757.117000002</v>
      </c>
    </row>
    <row r="47" spans="1:6" x14ac:dyDescent="0.2">
      <c r="A47" t="s">
        <v>32</v>
      </c>
      <c r="B47" s="13" t="e">
        <f>B45*0.45</f>
        <v>#REF!</v>
      </c>
      <c r="C47" s="13"/>
      <c r="D47" s="13">
        <f>D45*0.45</f>
        <v>3463556.7329999995</v>
      </c>
      <c r="E47" s="13"/>
      <c r="F47" s="13">
        <f>F45*0.45</f>
        <v>25436255.822999999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t="e">
        <f>SUM(#REF!)</f>
        <v>#REF!</v>
      </c>
      <c r="C52" s="13"/>
      <c r="D52" s="13">
        <v>66549817.260000005</v>
      </c>
      <c r="E52" s="13"/>
      <c r="F52" s="13">
        <v>66549817.260000005</v>
      </c>
    </row>
    <row r="53" spans="1:6" x14ac:dyDescent="0.2">
      <c r="A53" t="s">
        <v>2</v>
      </c>
      <c r="B53" s="13" t="e">
        <f>SUM(#REF!)</f>
        <v>#REF!</v>
      </c>
      <c r="C53" s="13"/>
      <c r="D53" s="13">
        <v>61328094.119999997</v>
      </c>
      <c r="E53" s="13"/>
      <c r="F53" s="13">
        <v>61328094.119999997</v>
      </c>
    </row>
    <row r="54" spans="1:6" x14ac:dyDescent="0.2">
      <c r="A54" t="s">
        <v>0</v>
      </c>
      <c r="B54" s="13" t="e">
        <f>SUM(#REF!)</f>
        <v>#REF!</v>
      </c>
      <c r="C54" s="13"/>
      <c r="D54" s="13">
        <v>0</v>
      </c>
      <c r="E54" s="13"/>
      <c r="F54" s="13">
        <v>0</v>
      </c>
    </row>
    <row r="55" spans="1:6" x14ac:dyDescent="0.2">
      <c r="A55" t="s">
        <v>31</v>
      </c>
      <c r="B55" s="13" t="e">
        <f>SUM(#REF!)</f>
        <v>#REF!</v>
      </c>
      <c r="C55" s="13"/>
      <c r="D55" s="13">
        <v>5221723.1399999997</v>
      </c>
      <c r="E55" s="13"/>
      <c r="F55" s="13">
        <v>5221723.1399999997</v>
      </c>
    </row>
    <row r="56" spans="1:6" x14ac:dyDescent="0.2">
      <c r="A56" t="s">
        <v>25</v>
      </c>
      <c r="B56" s="13" t="e">
        <f>B55*0.55</f>
        <v>#REF!</v>
      </c>
      <c r="C56" s="13"/>
      <c r="D56" s="13">
        <f>D55*0.55</f>
        <v>2871947.727</v>
      </c>
      <c r="E56" s="13"/>
      <c r="F56" s="13">
        <f>F55*0.55</f>
        <v>2871947.727</v>
      </c>
    </row>
    <row r="57" spans="1:6" x14ac:dyDescent="0.2">
      <c r="A57" t="s">
        <v>32</v>
      </c>
      <c r="B57" s="13" t="e">
        <f>B55*0.45</f>
        <v>#REF!</v>
      </c>
      <c r="C57" s="13"/>
      <c r="D57" s="13">
        <f>D55*0.45</f>
        <v>2349775.4129999997</v>
      </c>
      <c r="E57" s="13"/>
      <c r="F57" s="13">
        <f>F55*0.45</f>
        <v>2349775.4129999997</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t="e">
        <f>SUM(#REF!)</f>
        <v>#REF!</v>
      </c>
      <c r="C62" s="13"/>
      <c r="D62" s="13">
        <v>593982352.30999994</v>
      </c>
      <c r="E62" s="13"/>
      <c r="F62" s="13">
        <v>4239466798.0799999</v>
      </c>
    </row>
    <row r="63" spans="1:6" x14ac:dyDescent="0.2">
      <c r="A63" t="s">
        <v>2</v>
      </c>
      <c r="B63" s="13" t="e">
        <f>SUM(#REF!)</f>
        <v>#REF!</v>
      </c>
      <c r="C63" s="13"/>
      <c r="D63" s="13">
        <v>541292768.73000002</v>
      </c>
      <c r="E63" s="13"/>
      <c r="F63" s="13">
        <v>3847464507.2199998</v>
      </c>
    </row>
    <row r="64" spans="1:6" x14ac:dyDescent="0.2">
      <c r="A64" t="s">
        <v>0</v>
      </c>
      <c r="B64" s="13" t="e">
        <f>SUM(#REF!)</f>
        <v>#REF!</v>
      </c>
      <c r="C64" s="13"/>
      <c r="D64" s="13">
        <v>2450279.23</v>
      </c>
      <c r="E64" s="13"/>
      <c r="F64" s="13">
        <v>9919426.1600000001</v>
      </c>
    </row>
    <row r="65" spans="1:6" x14ac:dyDescent="0.2">
      <c r="A65" t="s">
        <v>30</v>
      </c>
      <c r="B65" s="13" t="e">
        <f>SUM(#REF!)</f>
        <v>#REF!</v>
      </c>
      <c r="C65" s="13"/>
      <c r="D65" s="13">
        <v>0</v>
      </c>
      <c r="E65" s="13"/>
      <c r="F65" s="13">
        <v>209731.6</v>
      </c>
    </row>
    <row r="66" spans="1:6" x14ac:dyDescent="0.2">
      <c r="A66" t="s">
        <v>31</v>
      </c>
      <c r="B66" s="13" t="e">
        <f>SUM(#REF!)</f>
        <v>#REF!</v>
      </c>
      <c r="C66" s="13"/>
      <c r="D66" s="13">
        <v>50239304.349999994</v>
      </c>
      <c r="E66" s="13"/>
      <c r="F66" s="13">
        <v>382292596.30000007</v>
      </c>
    </row>
    <row r="67" spans="1:6" x14ac:dyDescent="0.2">
      <c r="A67" t="s">
        <v>25</v>
      </c>
      <c r="B67" s="13" t="e">
        <f>B66*0.55</f>
        <v>#REF!</v>
      </c>
      <c r="C67" s="13"/>
      <c r="D67" s="13">
        <f>D66*0.55</f>
        <v>27631617.392499998</v>
      </c>
      <c r="E67" s="13"/>
      <c r="F67" s="13">
        <f>F66*0.55</f>
        <v>210260927.96500006</v>
      </c>
    </row>
    <row r="68" spans="1:6" x14ac:dyDescent="0.2">
      <c r="A68" t="s">
        <v>32</v>
      </c>
      <c r="B68" s="13" t="e">
        <f>B66*0.45</f>
        <v>#REF!</v>
      </c>
      <c r="C68" s="13"/>
      <c r="D68" s="13">
        <f>D66*0.45</f>
        <v>22607686.9575</v>
      </c>
      <c r="E68" s="13"/>
      <c r="F68" s="13">
        <f>F66*0.45</f>
        <v>172031668.33500004</v>
      </c>
    </row>
    <row r="69" spans="1:6" x14ac:dyDescent="0.2">
      <c r="A69" t="s">
        <v>5</v>
      </c>
      <c r="B69" s="18">
        <f>B58+B48+B36+B25+B15</f>
        <v>9907</v>
      </c>
    </row>
    <row r="72" spans="1:6" ht="76.5" customHeight="1" x14ac:dyDescent="0.2">
      <c r="A72" s="96" t="s">
        <v>51</v>
      </c>
      <c r="B72" s="96"/>
      <c r="C72" s="96"/>
      <c r="D72" s="96"/>
      <c r="E72" s="96"/>
      <c r="F72" s="96"/>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7" ht="60.75" customHeight="1" x14ac:dyDescent="0.2">
      <c r="A1" s="91"/>
      <c r="B1" s="91"/>
      <c r="C1" s="91"/>
      <c r="D1" s="91"/>
      <c r="E1" s="91"/>
      <c r="F1" s="91"/>
    </row>
    <row r="2" spans="1:7" ht="26.25" customHeight="1" x14ac:dyDescent="0.25">
      <c r="A2" s="92" t="s">
        <v>22</v>
      </c>
      <c r="B2" s="93"/>
      <c r="C2" s="93"/>
      <c r="D2" s="93"/>
      <c r="E2" s="93"/>
      <c r="F2" s="93"/>
    </row>
    <row r="3" spans="1:7" ht="26.25" customHeight="1" x14ac:dyDescent="0.2"/>
    <row r="4" spans="1:7" x14ac:dyDescent="0.2">
      <c r="B4" s="10"/>
      <c r="C4" s="10"/>
      <c r="D4" s="12" t="s">
        <v>14</v>
      </c>
      <c r="E4" s="10"/>
      <c r="F4" s="12" t="s">
        <v>13</v>
      </c>
    </row>
    <row r="5" spans="1:7" x14ac:dyDescent="0.2">
      <c r="A5" s="9"/>
      <c r="B5" s="9" t="s">
        <v>15</v>
      </c>
      <c r="C5" s="9"/>
      <c r="D5" s="11" t="s">
        <v>11</v>
      </c>
      <c r="F5" s="11" t="s">
        <v>8</v>
      </c>
      <c r="G5" s="2"/>
    </row>
    <row r="7" spans="1:7" x14ac:dyDescent="0.2">
      <c r="A7" s="8" t="s">
        <v>3</v>
      </c>
      <c r="B7" s="8"/>
      <c r="C7" s="8"/>
    </row>
    <row r="8" spans="1:7" x14ac:dyDescent="0.2">
      <c r="A8" t="s">
        <v>1</v>
      </c>
      <c r="B8" s="13">
        <v>35168565.269999996</v>
      </c>
      <c r="D8" s="13">
        <v>72308788.079999983</v>
      </c>
      <c r="F8" s="13">
        <v>72308788.079999983</v>
      </c>
      <c r="G8" s="22"/>
    </row>
    <row r="9" spans="1:7" x14ac:dyDescent="0.2">
      <c r="A9" t="s">
        <v>2</v>
      </c>
      <c r="B9" s="13">
        <v>31572270.079999998</v>
      </c>
      <c r="D9" s="13">
        <v>64881184.310000002</v>
      </c>
      <c r="F9" s="13">
        <v>64881184.310000002</v>
      </c>
      <c r="G9" s="22"/>
    </row>
    <row r="10" spans="1:7" x14ac:dyDescent="0.2">
      <c r="A10" t="s">
        <v>0</v>
      </c>
      <c r="B10" s="13">
        <v>0</v>
      </c>
      <c r="D10" s="13">
        <v>0</v>
      </c>
      <c r="F10" s="13">
        <v>0</v>
      </c>
      <c r="G10" s="22"/>
    </row>
    <row r="11" spans="1:7" x14ac:dyDescent="0.2">
      <c r="A11" t="s">
        <v>31</v>
      </c>
      <c r="B11" s="13">
        <f>+B8-B9-B10</f>
        <v>3596295.1899999976</v>
      </c>
      <c r="D11" s="13">
        <f>+D8-D9-D10</f>
        <v>7427603.7699999809</v>
      </c>
      <c r="F11" s="13">
        <f>+F8-F9-F10</f>
        <v>7427603.7699999809</v>
      </c>
      <c r="G11" s="22"/>
    </row>
    <row r="12" spans="1:7" x14ac:dyDescent="0.2">
      <c r="A12" t="s">
        <v>25</v>
      </c>
      <c r="B12" s="13">
        <v>1977962.3544999987</v>
      </c>
      <c r="D12" s="13">
        <v>4085182.0734999897</v>
      </c>
      <c r="F12" s="13">
        <v>4085182.0734999897</v>
      </c>
      <c r="G12" s="22"/>
    </row>
    <row r="13" spans="1:7" x14ac:dyDescent="0.2">
      <c r="A13" t="s">
        <v>32</v>
      </c>
      <c r="B13" s="13">
        <v>1618332.8354999989</v>
      </c>
      <c r="D13" s="13">
        <v>3342421.6964999917</v>
      </c>
      <c r="F13" s="13">
        <v>3342421.6964999917</v>
      </c>
      <c r="G13" s="22"/>
    </row>
    <row r="14" spans="1:7"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election activeCell="A5" sqref="A5"/>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19.1406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72</v>
      </c>
      <c r="E4" s="10"/>
      <c r="F4" s="16" t="s">
        <v>28</v>
      </c>
    </row>
    <row r="5" spans="1:6" x14ac:dyDescent="0.2">
      <c r="A5" s="9"/>
      <c r="B5" s="11" t="s">
        <v>73</v>
      </c>
      <c r="C5" s="9"/>
      <c r="D5" s="11" t="s">
        <v>11</v>
      </c>
      <c r="F5" s="11" t="s">
        <v>8</v>
      </c>
    </row>
    <row r="6" spans="1:6" x14ac:dyDescent="0.2">
      <c r="D6" t="s">
        <v>63</v>
      </c>
    </row>
    <row r="7" spans="1:6" x14ac:dyDescent="0.2">
      <c r="A7" s="8" t="s">
        <v>3</v>
      </c>
      <c r="B7" s="8"/>
      <c r="C7" s="8"/>
    </row>
    <row r="8" spans="1:6" x14ac:dyDescent="0.2">
      <c r="A8" t="s">
        <v>1</v>
      </c>
      <c r="B8" s="13">
        <v>37787487.030000001</v>
      </c>
      <c r="C8" s="13"/>
      <c r="D8" s="13">
        <v>57140183.270000011</v>
      </c>
      <c r="E8" s="13"/>
      <c r="F8" s="13">
        <v>789539617.09000003</v>
      </c>
    </row>
    <row r="9" spans="1:6" x14ac:dyDescent="0.2">
      <c r="A9" t="s">
        <v>2</v>
      </c>
      <c r="B9" s="13">
        <v>34426195.339999996</v>
      </c>
      <c r="C9" s="13"/>
      <c r="D9" s="13">
        <v>51968981.770000003</v>
      </c>
      <c r="E9" s="13"/>
      <c r="F9" s="13">
        <v>714127639.49000001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3361291.69</v>
      </c>
      <c r="C12" s="13"/>
      <c r="D12" s="13">
        <v>5171201.5</v>
      </c>
      <c r="E12" s="13"/>
      <c r="F12" s="13">
        <v>75604719.629999995</v>
      </c>
    </row>
    <row r="13" spans="1:6" x14ac:dyDescent="0.2">
      <c r="A13" t="s">
        <v>25</v>
      </c>
      <c r="B13" s="13">
        <v>1848710.4295000003</v>
      </c>
      <c r="C13" s="13"/>
      <c r="D13" s="13">
        <v>2844160.8250000002</v>
      </c>
      <c r="E13" s="13"/>
      <c r="F13" s="13">
        <v>41582595.796499997</v>
      </c>
    </row>
    <row r="14" spans="1:6" x14ac:dyDescent="0.2">
      <c r="A14" t="s">
        <v>32</v>
      </c>
      <c r="B14" s="13">
        <v>1512581.2605000003</v>
      </c>
      <c r="C14" s="13"/>
      <c r="D14" s="13">
        <v>2327040.6750000003</v>
      </c>
      <c r="E14" s="13"/>
      <c r="F14" s="13">
        <v>34022123.833499998</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64980237.980000004</v>
      </c>
      <c r="C19" s="13"/>
      <c r="D19" s="13">
        <v>105275775.01000001</v>
      </c>
      <c r="E19" s="13"/>
      <c r="F19" s="13">
        <v>1364978562.6099999</v>
      </c>
    </row>
    <row r="20" spans="1:6" x14ac:dyDescent="0.2">
      <c r="A20" t="s">
        <v>2</v>
      </c>
      <c r="B20" s="13">
        <v>59269117.140000001</v>
      </c>
      <c r="C20" s="13"/>
      <c r="D20" s="13">
        <v>95992111.779999986</v>
      </c>
      <c r="E20" s="13"/>
      <c r="F20" s="13">
        <v>1242558240.6600001</v>
      </c>
    </row>
    <row r="21" spans="1:6" x14ac:dyDescent="0.2">
      <c r="A21" t="s">
        <v>0</v>
      </c>
      <c r="B21" s="13">
        <v>353069.23</v>
      </c>
      <c r="C21" s="13"/>
      <c r="D21" s="13">
        <v>827279.69</v>
      </c>
      <c r="E21" s="13"/>
      <c r="F21" s="13">
        <v>3398268.58</v>
      </c>
    </row>
    <row r="22" spans="1:6" x14ac:dyDescent="0.2">
      <c r="A22" t="s">
        <v>31</v>
      </c>
      <c r="B22" s="13">
        <v>5358051.6100000003</v>
      </c>
      <c r="C22" s="13"/>
      <c r="D22" s="13">
        <v>8456383.5399999991</v>
      </c>
      <c r="E22" s="13"/>
      <c r="F22" s="13">
        <v>119022053.37</v>
      </c>
    </row>
    <row r="23" spans="1:6" x14ac:dyDescent="0.2">
      <c r="A23" t="s">
        <v>25</v>
      </c>
      <c r="B23" s="13">
        <v>2946928.3854999999</v>
      </c>
      <c r="C23" s="13"/>
      <c r="D23" s="13">
        <v>4651010.9469999997</v>
      </c>
      <c r="E23" s="13"/>
      <c r="F23" s="13">
        <v>65462129.353500009</v>
      </c>
    </row>
    <row r="24" spans="1:6" x14ac:dyDescent="0.2">
      <c r="A24" t="s">
        <v>32</v>
      </c>
      <c r="B24" s="13">
        <v>2411123.2245</v>
      </c>
      <c r="C24" s="13"/>
      <c r="D24" s="13">
        <v>3805372.5929999999</v>
      </c>
      <c r="E24" s="13"/>
      <c r="F24" s="13">
        <v>53559924.016500004</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65711066.969999999</v>
      </c>
      <c r="C29" s="13"/>
      <c r="D29" s="13">
        <v>103707654.26000001</v>
      </c>
      <c r="E29" s="13"/>
      <c r="F29" s="13">
        <v>1226256408.6600001</v>
      </c>
    </row>
    <row r="30" spans="1:6" x14ac:dyDescent="0.2">
      <c r="A30" t="s">
        <v>2</v>
      </c>
      <c r="B30" s="13">
        <v>59638371.129999995</v>
      </c>
      <c r="C30" s="13"/>
      <c r="D30" s="13">
        <v>94058801.25999999</v>
      </c>
      <c r="E30" s="13"/>
      <c r="F30" s="13">
        <v>1110048014.8099999</v>
      </c>
    </row>
    <row r="31" spans="1:6" x14ac:dyDescent="0.2">
      <c r="A31" t="s">
        <v>0</v>
      </c>
      <c r="B31" s="13">
        <v>429595.19</v>
      </c>
      <c r="C31" s="13"/>
      <c r="D31" s="13">
        <v>697969.43</v>
      </c>
      <c r="E31" s="13"/>
      <c r="F31" s="13">
        <v>5042206.0599999996</v>
      </c>
    </row>
    <row r="32" spans="1:6" x14ac:dyDescent="0.2">
      <c r="A32" t="s">
        <v>30</v>
      </c>
      <c r="B32" s="33">
        <v>0</v>
      </c>
      <c r="C32" s="13"/>
      <c r="D32" s="13">
        <v>0</v>
      </c>
      <c r="E32" s="13"/>
      <c r="F32" s="13">
        <v>10579.57</v>
      </c>
    </row>
    <row r="33" spans="1:6" x14ac:dyDescent="0.2">
      <c r="A33" t="s">
        <v>31</v>
      </c>
      <c r="B33" s="13">
        <v>5643100.6499999985</v>
      </c>
      <c r="C33" s="13"/>
      <c r="D33" s="13">
        <v>8950883.5700000003</v>
      </c>
      <c r="E33" s="13"/>
      <c r="F33" s="13">
        <v>111176767.35999998</v>
      </c>
    </row>
    <row r="34" spans="1:6" x14ac:dyDescent="0.2">
      <c r="A34" t="s">
        <v>25</v>
      </c>
      <c r="B34" s="13">
        <v>3103705.3574999995</v>
      </c>
      <c r="C34" s="13"/>
      <c r="D34" s="13">
        <v>4922985.9635000005</v>
      </c>
      <c r="E34" s="13"/>
      <c r="F34" s="13">
        <v>61147222.047999993</v>
      </c>
    </row>
    <row r="35" spans="1:6" x14ac:dyDescent="0.2">
      <c r="A35" t="s">
        <v>32</v>
      </c>
      <c r="B35" s="13">
        <v>2539395.2924999995</v>
      </c>
      <c r="C35" s="13"/>
      <c r="D35" s="13">
        <v>4027897.6065000002</v>
      </c>
      <c r="E35" s="13"/>
      <c r="F35" s="13">
        <v>50029545.311999992</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33368355.190000005</v>
      </c>
      <c r="C42" s="13"/>
      <c r="D42" s="13">
        <v>51853530.440000005</v>
      </c>
      <c r="E42" s="13"/>
      <c r="F42" s="13">
        <v>582687000.38999999</v>
      </c>
    </row>
    <row r="43" spans="1:6" x14ac:dyDescent="0.2">
      <c r="A43" t="s">
        <v>2</v>
      </c>
      <c r="B43" s="13">
        <v>30218454.960000001</v>
      </c>
      <c r="C43" s="13"/>
      <c r="D43" s="13">
        <v>47029213.319999993</v>
      </c>
      <c r="E43" s="13"/>
      <c r="F43" s="13">
        <v>528486951.66000003</v>
      </c>
    </row>
    <row r="44" spans="1:6" x14ac:dyDescent="0.2">
      <c r="A44" t="s">
        <v>0</v>
      </c>
      <c r="B44" s="13">
        <v>33517</v>
      </c>
      <c r="C44" s="13"/>
      <c r="D44" s="13">
        <v>42471.5</v>
      </c>
      <c r="E44" s="13"/>
      <c r="F44" s="13">
        <v>589982.91</v>
      </c>
    </row>
    <row r="45" spans="1:6" x14ac:dyDescent="0.2">
      <c r="A45" t="s">
        <v>31</v>
      </c>
      <c r="B45" s="13">
        <v>3116383.23</v>
      </c>
      <c r="C45" s="13"/>
      <c r="D45" s="13">
        <v>4781845.62</v>
      </c>
      <c r="E45" s="13"/>
      <c r="F45" s="13">
        <v>53610065.82</v>
      </c>
    </row>
    <row r="46" spans="1:6" x14ac:dyDescent="0.2">
      <c r="A46" t="s">
        <v>25</v>
      </c>
      <c r="B46" s="13">
        <v>1714010.7764999999</v>
      </c>
      <c r="C46" s="13"/>
      <c r="D46" s="13">
        <v>2630015.0910000005</v>
      </c>
      <c r="E46" s="13"/>
      <c r="F46" s="13">
        <v>29485536.201000001</v>
      </c>
    </row>
    <row r="47" spans="1:6" x14ac:dyDescent="0.2">
      <c r="A47" t="s">
        <v>32</v>
      </c>
      <c r="B47" s="13">
        <v>1402372.4534999998</v>
      </c>
      <c r="C47" s="13"/>
      <c r="D47" s="13">
        <v>2151830.5290000001</v>
      </c>
      <c r="E47" s="13"/>
      <c r="F47" s="13">
        <v>24124529.618999999</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25" t="s">
        <v>74</v>
      </c>
      <c r="B51" s="13"/>
      <c r="C51" s="13"/>
      <c r="D51" s="13"/>
      <c r="E51" s="13"/>
      <c r="F51" s="13"/>
    </row>
    <row r="52" spans="1:6" x14ac:dyDescent="0.2">
      <c r="A52" t="s">
        <v>1</v>
      </c>
      <c r="B52" s="13">
        <v>2930008.5</v>
      </c>
      <c r="C52" s="13"/>
      <c r="D52" s="13">
        <v>2930008.5</v>
      </c>
      <c r="E52" s="13"/>
      <c r="F52" s="13">
        <v>2930008.5</v>
      </c>
    </row>
    <row r="53" spans="1:6" x14ac:dyDescent="0.2">
      <c r="A53" t="s">
        <v>2</v>
      </c>
      <c r="B53" s="13">
        <v>2659792.37</v>
      </c>
      <c r="C53" s="13"/>
      <c r="D53" s="13">
        <v>2659792.37</v>
      </c>
      <c r="E53" s="13"/>
      <c r="F53" s="13">
        <v>2659792.37</v>
      </c>
    </row>
    <row r="54" spans="1:6" x14ac:dyDescent="0.2">
      <c r="A54" t="s">
        <v>0</v>
      </c>
      <c r="B54" s="13">
        <v>0</v>
      </c>
      <c r="C54" s="13"/>
      <c r="D54" s="13">
        <v>0</v>
      </c>
      <c r="E54" s="13"/>
      <c r="F54" s="13">
        <v>0</v>
      </c>
    </row>
    <row r="55" spans="1:6" x14ac:dyDescent="0.2">
      <c r="A55" t="s">
        <v>31</v>
      </c>
      <c r="B55" s="13">
        <v>270216.13</v>
      </c>
      <c r="C55" s="13"/>
      <c r="D55" s="13">
        <v>270216.13</v>
      </c>
      <c r="E55" s="13"/>
      <c r="F55" s="13">
        <v>270216.13</v>
      </c>
    </row>
    <row r="56" spans="1:6" x14ac:dyDescent="0.2">
      <c r="A56" t="s">
        <v>25</v>
      </c>
      <c r="B56" s="13">
        <v>148618.87150000015</v>
      </c>
      <c r="C56" s="13"/>
      <c r="D56" s="13">
        <v>148618.87150000001</v>
      </c>
      <c r="E56" s="13"/>
      <c r="F56" s="13">
        <v>148618.87150000001</v>
      </c>
    </row>
    <row r="57" spans="1:6" x14ac:dyDescent="0.2">
      <c r="A57" t="s">
        <v>32</v>
      </c>
      <c r="B57" s="13">
        <v>121597.25850000011</v>
      </c>
      <c r="C57" s="13"/>
      <c r="D57" s="13">
        <v>121597.25850000001</v>
      </c>
      <c r="E57" s="13"/>
      <c r="F57" s="13">
        <v>121597.25850000001</v>
      </c>
    </row>
    <row r="58" spans="1:6" x14ac:dyDescent="0.2">
      <c r="A58" t="s">
        <v>5</v>
      </c>
      <c r="B58" s="28">
        <v>1738</v>
      </c>
      <c r="C58" s="13"/>
      <c r="D58" s="13"/>
      <c r="E58" s="13"/>
      <c r="F58" s="13"/>
    </row>
    <row r="59" spans="1:6" x14ac:dyDescent="0.2">
      <c r="B59" s="13"/>
      <c r="C59" s="13"/>
      <c r="D59" s="13"/>
      <c r="E59" s="13"/>
      <c r="F59" s="13"/>
    </row>
    <row r="60" spans="1:6" x14ac:dyDescent="0.2">
      <c r="B60" s="13"/>
      <c r="C60" s="13"/>
      <c r="D60" s="13"/>
      <c r="E60" s="13"/>
      <c r="F60" s="13"/>
    </row>
    <row r="61" spans="1:6" x14ac:dyDescent="0.2">
      <c r="A61" s="8" t="s">
        <v>6</v>
      </c>
      <c r="B61" s="13"/>
      <c r="C61" s="13"/>
      <c r="D61" s="13"/>
      <c r="E61" s="13"/>
      <c r="F61" s="13"/>
    </row>
    <row r="62" spans="1:6" x14ac:dyDescent="0.2">
      <c r="A62" t="s">
        <v>1</v>
      </c>
      <c r="B62" s="13">
        <v>204777155.67000002</v>
      </c>
      <c r="C62" s="13"/>
      <c r="D62" s="13">
        <v>320907151.48000002</v>
      </c>
      <c r="E62" s="13"/>
      <c r="F62" s="13">
        <v>3966391597.25</v>
      </c>
    </row>
    <row r="63" spans="1:6" x14ac:dyDescent="0.2">
      <c r="A63" t="s">
        <v>2</v>
      </c>
      <c r="B63" s="13">
        <v>186211930.94</v>
      </c>
      <c r="C63" s="13"/>
      <c r="D63" s="13">
        <v>291708900.5</v>
      </c>
      <c r="E63" s="13"/>
      <c r="F63" s="13">
        <v>3597880638.9899998</v>
      </c>
    </row>
    <row r="64" spans="1:6" x14ac:dyDescent="0.2">
      <c r="A64" t="s">
        <v>0</v>
      </c>
      <c r="B64" s="13">
        <v>816181.42</v>
      </c>
      <c r="C64" s="13"/>
      <c r="D64" s="13">
        <v>1567720.62</v>
      </c>
      <c r="E64" s="13"/>
      <c r="F64" s="13">
        <v>9036867.5500000007</v>
      </c>
    </row>
    <row r="65" spans="1:6" x14ac:dyDescent="0.2">
      <c r="A65" t="s">
        <v>30</v>
      </c>
      <c r="B65" s="13">
        <v>0</v>
      </c>
      <c r="C65" s="13"/>
      <c r="D65" s="13">
        <v>0</v>
      </c>
      <c r="E65" s="13"/>
      <c r="F65" s="13">
        <v>209731.6</v>
      </c>
    </row>
    <row r="66" spans="1:6" x14ac:dyDescent="0.2">
      <c r="A66" t="s">
        <v>31</v>
      </c>
      <c r="B66" s="13">
        <v>17749043.309999999</v>
      </c>
      <c r="C66" s="13"/>
      <c r="D66" s="13">
        <v>27630530.359999996</v>
      </c>
      <c r="E66" s="13"/>
      <c r="F66" s="13">
        <v>359683822.31000006</v>
      </c>
    </row>
    <row r="67" spans="1:6" x14ac:dyDescent="0.2">
      <c r="A67" t="s">
        <v>25</v>
      </c>
      <c r="B67" s="13">
        <v>9761973.8204999994</v>
      </c>
      <c r="C67" s="13"/>
      <c r="D67" s="13">
        <v>15196791.697999999</v>
      </c>
      <c r="E67" s="13"/>
      <c r="F67" s="13">
        <v>197826102.27050006</v>
      </c>
    </row>
    <row r="68" spans="1:6" x14ac:dyDescent="0.2">
      <c r="A68" t="s">
        <v>32</v>
      </c>
      <c r="B68" s="13">
        <v>7987069.4894999992</v>
      </c>
      <c r="C68" s="13"/>
      <c r="D68" s="13">
        <v>12433738.661999999</v>
      </c>
      <c r="E68" s="13"/>
      <c r="F68" s="13">
        <v>161857720.03950003</v>
      </c>
    </row>
    <row r="69" spans="1:6" x14ac:dyDescent="0.2">
      <c r="A69" t="s">
        <v>5</v>
      </c>
      <c r="B69" s="18">
        <v>9734</v>
      </c>
    </row>
    <row r="72" spans="1:6" ht="76.5" customHeight="1" x14ac:dyDescent="0.2">
      <c r="A72" s="96" t="s">
        <v>51</v>
      </c>
      <c r="B72" s="96"/>
      <c r="C72" s="96"/>
      <c r="D72" s="96"/>
      <c r="E72" s="96"/>
      <c r="F72" s="96"/>
    </row>
    <row r="73" spans="1:6" x14ac:dyDescent="0.2">
      <c r="A73" s="29"/>
    </row>
    <row r="74" spans="1:6" x14ac:dyDescent="0.2">
      <c r="A74" s="29"/>
    </row>
    <row r="75" spans="1:6" x14ac:dyDescent="0.2">
      <c r="A75" s="29"/>
    </row>
    <row r="76" spans="1:6" x14ac:dyDescent="0.2">
      <c r="A76" s="29"/>
    </row>
  </sheetData>
  <mergeCells count="4">
    <mergeCell ref="A1:F1"/>
    <mergeCell ref="A2:F2"/>
    <mergeCell ref="A39:F39"/>
    <mergeCell ref="A72:F72"/>
  </mergeCells>
  <phoneticPr fontId="5" type="noConversion"/>
  <pageMargins left="0.75" right="0.75" top="1" bottom="1" header="0.5" footer="0.5"/>
  <pageSetup scale="90" orientation="portrait" r:id="rId1"/>
  <headerFooter alignWithMargins="0"/>
  <rowBreaks count="1" manualBreakCount="1">
    <brk id="40" max="5"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election activeCell="A8" sqref="A8"/>
    </sheetView>
  </sheetViews>
  <sheetFormatPr defaultRowHeight="12.75" x14ac:dyDescent="0.2"/>
  <cols>
    <col min="1" max="1" width="24" customWidth="1"/>
    <col min="2" max="2" width="18.7109375" customWidth="1"/>
    <col min="3" max="3" width="4" customWidth="1"/>
    <col min="4" max="4" width="17.28515625" bestFit="1" customWidth="1"/>
    <col min="5" max="5" width="3.7109375" customWidth="1"/>
    <col min="6" max="6" width="15.5703125" customWidth="1"/>
    <col min="7" max="7" width="3.7109375" customWidth="1"/>
    <col min="8" max="8" width="17.28515625" bestFit="1" customWidth="1"/>
  </cols>
  <sheetData>
    <row r="1" spans="1:8" ht="63" customHeight="1" x14ac:dyDescent="0.2">
      <c r="A1" s="98"/>
      <c r="B1" s="98"/>
      <c r="C1" s="98"/>
      <c r="D1" s="98"/>
      <c r="E1" s="98"/>
      <c r="F1" s="98"/>
      <c r="G1" s="98"/>
      <c r="H1" s="98"/>
    </row>
    <row r="2" spans="1:8" ht="18" x14ac:dyDescent="0.25">
      <c r="A2" s="92" t="s">
        <v>22</v>
      </c>
      <c r="B2" s="93"/>
      <c r="C2" s="93"/>
      <c r="D2" s="93"/>
      <c r="E2" s="93"/>
      <c r="F2" s="93"/>
      <c r="G2" s="93"/>
      <c r="H2" s="93"/>
    </row>
    <row r="3" spans="1:8" ht="18" x14ac:dyDescent="0.25">
      <c r="A3" s="14"/>
      <c r="B3" s="15"/>
      <c r="C3" s="15"/>
      <c r="D3" s="17"/>
      <c r="E3" s="17"/>
      <c r="F3" s="17"/>
      <c r="G3" s="17"/>
      <c r="H3" s="17"/>
    </row>
    <row r="4" spans="1:8" x14ac:dyDescent="0.2">
      <c r="B4" s="16" t="s">
        <v>55</v>
      </c>
      <c r="C4" s="10"/>
      <c r="D4" s="16" t="s">
        <v>67</v>
      </c>
      <c r="E4" s="10"/>
      <c r="F4" s="16" t="s">
        <v>72</v>
      </c>
      <c r="G4" s="10"/>
      <c r="H4" s="16" t="s">
        <v>28</v>
      </c>
    </row>
    <row r="5" spans="1:8" x14ac:dyDescent="0.2">
      <c r="A5" s="9"/>
      <c r="B5" s="11" t="s">
        <v>71</v>
      </c>
      <c r="C5" s="9"/>
      <c r="D5" s="11" t="s">
        <v>11</v>
      </c>
      <c r="F5" s="11" t="s">
        <v>61</v>
      </c>
      <c r="H5" s="11" t="s">
        <v>8</v>
      </c>
    </row>
    <row r="7" spans="1:8" x14ac:dyDescent="0.2">
      <c r="A7" s="8" t="s">
        <v>3</v>
      </c>
      <c r="B7" s="8"/>
      <c r="C7" s="8"/>
    </row>
    <row r="8" spans="1:8" x14ac:dyDescent="0.2">
      <c r="A8" t="s">
        <v>1</v>
      </c>
      <c r="B8" s="13">
        <v>36867284.939999998</v>
      </c>
      <c r="C8" s="13"/>
      <c r="D8" s="13">
        <v>157091053.13000003</v>
      </c>
      <c r="E8" s="13"/>
      <c r="F8" s="13">
        <v>19352696.240000002</v>
      </c>
      <c r="G8" s="13"/>
      <c r="H8" s="13">
        <v>751752130.06000006</v>
      </c>
    </row>
    <row r="9" spans="1:8" x14ac:dyDescent="0.2">
      <c r="A9" t="s">
        <v>2</v>
      </c>
      <c r="B9" s="13">
        <v>33352013.539999999</v>
      </c>
      <c r="C9" s="13"/>
      <c r="D9" s="13">
        <v>142176891.88999999</v>
      </c>
      <c r="E9" s="13"/>
      <c r="F9" s="13">
        <v>17542786.43</v>
      </c>
      <c r="G9" s="13"/>
      <c r="H9" s="13">
        <v>679701444.14999998</v>
      </c>
    </row>
    <row r="10" spans="1:8" x14ac:dyDescent="0.2">
      <c r="A10" t="s">
        <v>0</v>
      </c>
      <c r="B10" s="13">
        <v>0</v>
      </c>
      <c r="C10" s="13"/>
      <c r="D10" s="13">
        <v>0</v>
      </c>
      <c r="E10" s="13"/>
      <c r="F10" s="13">
        <v>0</v>
      </c>
      <c r="G10" s="13"/>
      <c r="H10" s="13">
        <v>6410</v>
      </c>
    </row>
    <row r="11" spans="1:8" x14ac:dyDescent="0.2">
      <c r="A11" t="s">
        <v>30</v>
      </c>
      <c r="B11" s="13">
        <v>0</v>
      </c>
      <c r="C11" s="13"/>
      <c r="D11" s="13">
        <v>0</v>
      </c>
      <c r="E11" s="13"/>
      <c r="F11" s="13">
        <v>0</v>
      </c>
      <c r="G11" s="13"/>
      <c r="H11" s="13">
        <v>199152.03</v>
      </c>
    </row>
    <row r="12" spans="1:8" x14ac:dyDescent="0.2">
      <c r="A12" t="s">
        <v>31</v>
      </c>
      <c r="B12" s="13">
        <f>B8-B9</f>
        <v>3515271.3999999985</v>
      </c>
      <c r="C12" s="13"/>
      <c r="D12" s="13">
        <v>14914161.240000002</v>
      </c>
      <c r="E12" s="13"/>
      <c r="F12" s="13">
        <v>1809909.81</v>
      </c>
      <c r="G12" s="13"/>
      <c r="H12" s="13">
        <v>72243427.939999998</v>
      </c>
    </row>
    <row r="13" spans="1:8" x14ac:dyDescent="0.2">
      <c r="A13" t="s">
        <v>25</v>
      </c>
      <c r="B13" s="13">
        <f>B12*0.55</f>
        <v>1933399.2699999993</v>
      </c>
      <c r="C13" s="13"/>
      <c r="D13" s="13">
        <f>D12*0.55</f>
        <v>8202788.6820000019</v>
      </c>
      <c r="E13" s="13"/>
      <c r="F13" s="13">
        <f>F12*0.55</f>
        <v>995450.3955000001</v>
      </c>
      <c r="G13" s="13"/>
      <c r="H13" s="13">
        <f>H12*0.55</f>
        <v>39733885.366999999</v>
      </c>
    </row>
    <row r="14" spans="1:8" x14ac:dyDescent="0.2">
      <c r="A14" t="s">
        <v>32</v>
      </c>
      <c r="B14" s="13">
        <f>B12*0.45</f>
        <v>1581872.1299999994</v>
      </c>
      <c r="C14" s="13"/>
      <c r="D14" s="13">
        <f>D12*0.45</f>
        <v>6711372.5580000011</v>
      </c>
      <c r="E14" s="13"/>
      <c r="F14" s="13">
        <f>F12*0.45</f>
        <v>814459.41450000007</v>
      </c>
      <c r="G14" s="13"/>
      <c r="H14" s="13">
        <f>H12*0.45</f>
        <v>32509542.572999999</v>
      </c>
    </row>
    <row r="15" spans="1:8" x14ac:dyDescent="0.2">
      <c r="A15" t="s">
        <v>5</v>
      </c>
      <c r="B15" s="28">
        <v>1109</v>
      </c>
      <c r="C15" s="13"/>
      <c r="D15" s="13"/>
      <c r="E15" s="13"/>
      <c r="F15" s="13"/>
      <c r="G15" s="13"/>
      <c r="H15" s="13"/>
    </row>
    <row r="16" spans="1:8" x14ac:dyDescent="0.2">
      <c r="B16" s="13"/>
      <c r="C16" s="13"/>
      <c r="D16" s="13"/>
      <c r="E16" s="13"/>
      <c r="F16" s="13"/>
      <c r="G16" s="13"/>
      <c r="H16" s="13"/>
    </row>
    <row r="17" spans="1:8" x14ac:dyDescent="0.2">
      <c r="B17" s="13"/>
      <c r="C17" s="13"/>
      <c r="D17" s="13"/>
      <c r="E17" s="13"/>
      <c r="F17" s="13"/>
      <c r="G17" s="13"/>
      <c r="H17" s="13"/>
    </row>
    <row r="18" spans="1:8" x14ac:dyDescent="0.2">
      <c r="A18" s="8" t="s">
        <v>4</v>
      </c>
      <c r="B18" s="13"/>
      <c r="C18" s="13"/>
      <c r="D18" s="13"/>
      <c r="E18" s="13"/>
      <c r="F18" s="13"/>
      <c r="G18" s="13"/>
      <c r="H18" s="13"/>
    </row>
    <row r="19" spans="1:8" x14ac:dyDescent="0.2">
      <c r="A19" t="s">
        <v>1</v>
      </c>
      <c r="B19" s="13">
        <v>70461112.480000004</v>
      </c>
      <c r="C19" s="13"/>
      <c r="D19" s="13">
        <v>269119740.82999998</v>
      </c>
      <c r="E19" s="13"/>
      <c r="F19" s="13">
        <v>40295537.030000001</v>
      </c>
      <c r="G19" s="13"/>
      <c r="H19" s="13">
        <v>1299998324.6299999</v>
      </c>
    </row>
    <row r="20" spans="1:8" x14ac:dyDescent="0.2">
      <c r="A20" t="s">
        <v>2</v>
      </c>
      <c r="B20" s="13">
        <v>64322749.719999999</v>
      </c>
      <c r="C20" s="13"/>
      <c r="D20" s="13">
        <v>244909975.45000002</v>
      </c>
      <c r="E20" s="13"/>
      <c r="F20" s="13">
        <v>36722994.640000001</v>
      </c>
      <c r="G20" s="13"/>
      <c r="H20" s="13">
        <v>1183289123.5200002</v>
      </c>
    </row>
    <row r="21" spans="1:8" x14ac:dyDescent="0.2">
      <c r="A21" t="s">
        <v>0</v>
      </c>
      <c r="B21" s="13">
        <v>554318.6</v>
      </c>
      <c r="C21" s="13"/>
      <c r="D21" s="13">
        <v>1452528.14</v>
      </c>
      <c r="E21" s="13"/>
      <c r="F21" s="13">
        <v>474210.46</v>
      </c>
      <c r="G21" s="13"/>
      <c r="H21" s="13">
        <v>3045199.35</v>
      </c>
    </row>
    <row r="22" spans="1:8" x14ac:dyDescent="0.2">
      <c r="A22" t="s">
        <v>31</v>
      </c>
      <c r="B22" s="13">
        <f>B19-B20-B21</f>
        <v>5584044.1600000057</v>
      </c>
      <c r="C22" s="13"/>
      <c r="D22" s="13">
        <v>22757237.24000001</v>
      </c>
      <c r="E22" s="13"/>
      <c r="F22" s="13">
        <v>3098331.93</v>
      </c>
      <c r="G22" s="13"/>
      <c r="H22" s="13">
        <v>113664001.76000001</v>
      </c>
    </row>
    <row r="23" spans="1:8" x14ac:dyDescent="0.2">
      <c r="A23" t="s">
        <v>25</v>
      </c>
      <c r="B23" s="13">
        <f>B22*0.55</f>
        <v>3071224.2880000034</v>
      </c>
      <c r="C23" s="13"/>
      <c r="D23" s="13">
        <f>D22*0.55</f>
        <v>12516480.482000006</v>
      </c>
      <c r="E23" s="13"/>
      <c r="F23" s="13">
        <f>F22*0.55</f>
        <v>1704082.5615000003</v>
      </c>
      <c r="G23" s="13"/>
      <c r="H23" s="13">
        <f>H22*0.55</f>
        <v>62515200.96800001</v>
      </c>
    </row>
    <row r="24" spans="1:8" x14ac:dyDescent="0.2">
      <c r="A24" t="s">
        <v>32</v>
      </c>
      <c r="B24" s="13">
        <f>B22*0.45</f>
        <v>2512819.8720000028</v>
      </c>
      <c r="C24" s="13"/>
      <c r="D24" s="13">
        <f>D22*0.45</f>
        <v>10240756.758000005</v>
      </c>
      <c r="E24" s="13"/>
      <c r="F24" s="13">
        <f>F22*0.45</f>
        <v>1394249.3685000001</v>
      </c>
      <c r="G24" s="13"/>
      <c r="H24" s="13">
        <f>H22*0.45</f>
        <v>51148800.792000003</v>
      </c>
    </row>
    <row r="25" spans="1:8" x14ac:dyDescent="0.2">
      <c r="A25" t="s">
        <v>5</v>
      </c>
      <c r="B25" s="28">
        <v>2143</v>
      </c>
      <c r="C25" s="13"/>
      <c r="D25" s="13"/>
      <c r="E25" s="13"/>
      <c r="F25" s="13"/>
      <c r="G25" s="13"/>
      <c r="H25" s="13"/>
    </row>
    <row r="26" spans="1:8" x14ac:dyDescent="0.2">
      <c r="B26" s="13"/>
      <c r="C26" s="13"/>
      <c r="D26" s="13"/>
      <c r="E26" s="13"/>
      <c r="F26" s="13"/>
      <c r="G26" s="13"/>
      <c r="H26" s="13"/>
    </row>
    <row r="27" spans="1:8" x14ac:dyDescent="0.2">
      <c r="B27" s="13"/>
      <c r="C27" s="13"/>
      <c r="D27" s="13"/>
      <c r="E27" s="13"/>
      <c r="F27" s="13"/>
      <c r="G27" s="13"/>
      <c r="H27" s="13"/>
    </row>
    <row r="28" spans="1:8" x14ac:dyDescent="0.2">
      <c r="A28" s="25" t="s">
        <v>41</v>
      </c>
      <c r="B28" s="13"/>
      <c r="C28" s="13"/>
      <c r="D28" s="13"/>
      <c r="E28" s="13"/>
      <c r="F28" s="13"/>
      <c r="G28" s="13"/>
      <c r="H28" s="13"/>
    </row>
    <row r="29" spans="1:8" x14ac:dyDescent="0.2">
      <c r="A29" t="s">
        <v>1</v>
      </c>
      <c r="B29" s="13">
        <v>75884476.859999999</v>
      </c>
      <c r="C29" s="13"/>
      <c r="D29" s="13">
        <v>294790544.52000004</v>
      </c>
      <c r="E29" s="13"/>
      <c r="F29" s="13">
        <v>37996587.289999999</v>
      </c>
      <c r="G29" s="13"/>
      <c r="H29" s="13">
        <v>1160545341.6900001</v>
      </c>
    </row>
    <row r="30" spans="1:8" x14ac:dyDescent="0.2">
      <c r="A30" t="s">
        <v>2</v>
      </c>
      <c r="B30" s="13">
        <v>68892176.159999996</v>
      </c>
      <c r="C30" s="13"/>
      <c r="D30" s="13">
        <v>267305496.94</v>
      </c>
      <c r="E30" s="13"/>
      <c r="F30" s="13">
        <v>34420430.129999995</v>
      </c>
      <c r="G30" s="13"/>
      <c r="H30" s="13">
        <v>1050409643.6799999</v>
      </c>
    </row>
    <row r="31" spans="1:8" x14ac:dyDescent="0.2">
      <c r="A31" t="s">
        <v>0</v>
      </c>
      <c r="B31" s="13">
        <v>789510.68</v>
      </c>
      <c r="C31" s="13"/>
      <c r="D31" s="13">
        <v>2477963.88</v>
      </c>
      <c r="E31" s="13"/>
      <c r="F31" s="13">
        <v>268374.24</v>
      </c>
      <c r="G31" s="13"/>
      <c r="H31" s="13">
        <v>4612610.87</v>
      </c>
    </row>
    <row r="32" spans="1:8" x14ac:dyDescent="0.2">
      <c r="A32" t="s">
        <v>30</v>
      </c>
      <c r="B32" s="13">
        <v>0</v>
      </c>
      <c r="C32" s="13"/>
      <c r="D32" s="13">
        <v>10579.57</v>
      </c>
      <c r="E32" s="13"/>
      <c r="F32" s="13">
        <v>0</v>
      </c>
      <c r="G32" s="13"/>
      <c r="H32" s="13">
        <v>10579.57</v>
      </c>
    </row>
    <row r="33" spans="1:8" x14ac:dyDescent="0.2">
      <c r="A33" t="s">
        <v>31</v>
      </c>
      <c r="B33" s="13">
        <f>B29-B30-B31</f>
        <v>6202790.0200000033</v>
      </c>
      <c r="C33" s="13"/>
      <c r="D33" s="13">
        <v>25017663.270000003</v>
      </c>
      <c r="E33" s="13"/>
      <c r="F33" s="13">
        <v>3307782.92</v>
      </c>
      <c r="G33" s="13"/>
      <c r="H33" s="13">
        <v>105533666.70999999</v>
      </c>
    </row>
    <row r="34" spans="1:8" x14ac:dyDescent="0.2">
      <c r="A34" t="s">
        <v>25</v>
      </c>
      <c r="B34" s="13">
        <f>B33*0.55</f>
        <v>3411534.5110000023</v>
      </c>
      <c r="C34" s="13"/>
      <c r="D34" s="13">
        <f>D33*0.55</f>
        <v>13759714.798500003</v>
      </c>
      <c r="E34" s="13"/>
      <c r="F34" s="13">
        <f>F33*0.55</f>
        <v>1819280.6060000001</v>
      </c>
      <c r="G34" s="13"/>
      <c r="H34" s="13">
        <f>H33*0.55</f>
        <v>58043516.690499999</v>
      </c>
    </row>
    <row r="35" spans="1:8" x14ac:dyDescent="0.2">
      <c r="A35" t="s">
        <v>32</v>
      </c>
      <c r="B35" s="13">
        <f>B33*0.45</f>
        <v>2791255.5090000015</v>
      </c>
      <c r="C35" s="13"/>
      <c r="D35" s="13">
        <f>D33*0.45</f>
        <v>11257948.471500002</v>
      </c>
      <c r="E35" s="13"/>
      <c r="F35" s="13">
        <f>F33*0.45</f>
        <v>1488502.314</v>
      </c>
      <c r="G35" s="13"/>
      <c r="H35" s="13">
        <f>H33*0.45</f>
        <v>47490150.019499995</v>
      </c>
    </row>
    <row r="36" spans="1:8" x14ac:dyDescent="0.2">
      <c r="A36" t="s">
        <v>5</v>
      </c>
      <c r="B36" s="26">
        <v>2744</v>
      </c>
      <c r="C36" s="13"/>
      <c r="D36" s="13"/>
      <c r="E36" s="13"/>
      <c r="F36" s="13"/>
      <c r="G36" s="13"/>
      <c r="H36" s="13"/>
    </row>
    <row r="37" spans="1:8" x14ac:dyDescent="0.2">
      <c r="B37" s="13"/>
      <c r="C37" s="13"/>
      <c r="D37" s="13"/>
      <c r="E37" s="13"/>
      <c r="F37" s="13"/>
      <c r="G37" s="13"/>
      <c r="H37" s="13"/>
    </row>
    <row r="38" spans="1:8" x14ac:dyDescent="0.2">
      <c r="B38" s="13"/>
      <c r="C38" s="13"/>
      <c r="D38" s="13"/>
      <c r="E38" s="13"/>
      <c r="F38" s="13"/>
      <c r="G38" s="13"/>
      <c r="H38" s="13"/>
    </row>
    <row r="39" spans="1:8" ht="75.95" customHeight="1" x14ac:dyDescent="0.2">
      <c r="A39" s="96" t="s">
        <v>51</v>
      </c>
      <c r="B39" s="96"/>
      <c r="C39" s="96"/>
      <c r="D39" s="96"/>
      <c r="E39" s="96"/>
      <c r="F39" s="96"/>
      <c r="G39" s="96"/>
      <c r="H39" s="96"/>
    </row>
    <row r="40" spans="1:8" x14ac:dyDescent="0.2">
      <c r="B40" s="13"/>
      <c r="C40" s="13"/>
      <c r="D40" s="13"/>
      <c r="E40" s="13"/>
      <c r="F40" s="13"/>
      <c r="G40" s="13"/>
      <c r="H40" s="13"/>
    </row>
    <row r="41" spans="1:8" x14ac:dyDescent="0.2">
      <c r="A41" s="25" t="s">
        <v>50</v>
      </c>
      <c r="B41" s="13"/>
      <c r="C41" s="13"/>
      <c r="D41" s="13"/>
      <c r="E41" s="13"/>
      <c r="F41" s="13"/>
      <c r="G41" s="13"/>
      <c r="H41" s="13"/>
    </row>
    <row r="42" spans="1:8" x14ac:dyDescent="0.2">
      <c r="A42" t="s">
        <v>1</v>
      </c>
      <c r="B42" s="13">
        <v>34207347.170000002</v>
      </c>
      <c r="C42" s="13"/>
      <c r="D42" s="13">
        <v>158509489.95000002</v>
      </c>
      <c r="E42" s="13"/>
      <c r="F42" s="13">
        <v>18485175.25</v>
      </c>
      <c r="G42" s="13"/>
      <c r="H42" s="13">
        <v>549318645.19999993</v>
      </c>
    </row>
    <row r="43" spans="1:8" x14ac:dyDescent="0.2">
      <c r="A43" t="s">
        <v>2</v>
      </c>
      <c r="B43" s="13">
        <v>30984529.350000001</v>
      </c>
      <c r="C43" s="13"/>
      <c r="D43" s="13">
        <v>143647762.39000002</v>
      </c>
      <c r="E43" s="13"/>
      <c r="F43" s="13">
        <v>16810758.359999999</v>
      </c>
      <c r="G43" s="13"/>
      <c r="H43" s="13">
        <v>498268496.70000005</v>
      </c>
    </row>
    <row r="44" spans="1:8" x14ac:dyDescent="0.2">
      <c r="A44" t="s">
        <v>0</v>
      </c>
      <c r="B44" s="13">
        <v>33833</v>
      </c>
      <c r="C44" s="13"/>
      <c r="D44" s="13">
        <v>387231.5</v>
      </c>
      <c r="E44" s="13"/>
      <c r="F44" s="13">
        <v>8954.5</v>
      </c>
      <c r="G44" s="13"/>
      <c r="H44" s="13">
        <v>556465.91</v>
      </c>
    </row>
    <row r="45" spans="1:8" x14ac:dyDescent="0.2">
      <c r="A45" t="s">
        <v>31</v>
      </c>
      <c r="B45" s="13">
        <f>B42-B43-B44</f>
        <v>3188984.8200000003</v>
      </c>
      <c r="C45" s="13"/>
      <c r="D45" s="13">
        <v>14474496.059999999</v>
      </c>
      <c r="E45" s="13"/>
      <c r="F45" s="13">
        <v>1665462.39</v>
      </c>
      <c r="G45" s="13"/>
      <c r="H45" s="13">
        <v>50493682.590000004</v>
      </c>
    </row>
    <row r="46" spans="1:8" x14ac:dyDescent="0.2">
      <c r="A46" t="s">
        <v>25</v>
      </c>
      <c r="B46" s="13">
        <f>B45*0.55</f>
        <v>1753941.6510000003</v>
      </c>
      <c r="C46" s="13"/>
      <c r="D46" s="13">
        <f>D45*0.55</f>
        <v>7960972.8329999996</v>
      </c>
      <c r="E46" s="13"/>
      <c r="F46" s="13">
        <f>F45*0.55</f>
        <v>916004.31449999998</v>
      </c>
      <c r="G46" s="13"/>
      <c r="H46" s="13">
        <f>H45*0.55</f>
        <v>27771525.424500003</v>
      </c>
    </row>
    <row r="47" spans="1:8" x14ac:dyDescent="0.2">
      <c r="A47" t="s">
        <v>32</v>
      </c>
      <c r="B47" s="13">
        <f>B45*0.45</f>
        <v>1435043.1690000002</v>
      </c>
      <c r="C47" s="13"/>
      <c r="D47" s="13">
        <f>D45*0.45</f>
        <v>6513523.227</v>
      </c>
      <c r="E47" s="13"/>
      <c r="F47" s="13">
        <f>F45*0.45</f>
        <v>749458.07549999992</v>
      </c>
      <c r="G47" s="13"/>
      <c r="H47" s="13">
        <f>H45*0.45</f>
        <v>22722157.165500004</v>
      </c>
    </row>
    <row r="48" spans="1:8" x14ac:dyDescent="0.2">
      <c r="A48" t="s">
        <v>5</v>
      </c>
      <c r="B48" s="28">
        <v>2000</v>
      </c>
      <c r="C48" s="13"/>
      <c r="D48" s="13"/>
      <c r="E48" s="13"/>
      <c r="F48" s="13"/>
      <c r="G48" s="13"/>
      <c r="H48" s="13"/>
    </row>
    <row r="49" spans="1:8" x14ac:dyDescent="0.2">
      <c r="B49" s="13"/>
      <c r="C49" s="13"/>
      <c r="D49" s="13"/>
      <c r="E49" s="13"/>
      <c r="F49" s="13"/>
      <c r="G49" s="13"/>
      <c r="H49" s="13"/>
    </row>
    <row r="50" spans="1:8" x14ac:dyDescent="0.2">
      <c r="B50" s="13"/>
      <c r="C50" s="13"/>
      <c r="D50" s="13"/>
      <c r="E50" s="13"/>
      <c r="F50" s="13"/>
      <c r="G50" s="13"/>
      <c r="H50" s="13"/>
    </row>
    <row r="51" spans="1:8" x14ac:dyDescent="0.2">
      <c r="A51" s="8" t="s">
        <v>6</v>
      </c>
      <c r="B51" s="13"/>
      <c r="C51" s="13"/>
      <c r="D51" s="13"/>
      <c r="E51" s="13"/>
      <c r="F51" s="13"/>
      <c r="G51" s="13"/>
      <c r="H51" s="13"/>
    </row>
    <row r="52" spans="1:8" x14ac:dyDescent="0.2">
      <c r="A52" t="s">
        <v>1</v>
      </c>
      <c r="B52" s="13">
        <f>B42+B29+B19+B8</f>
        <v>217420221.44999999</v>
      </c>
      <c r="C52" s="13"/>
      <c r="D52" s="13">
        <v>879510828.42999995</v>
      </c>
      <c r="E52" s="13"/>
      <c r="F52" s="13">
        <v>116129995.81</v>
      </c>
      <c r="G52" s="13"/>
      <c r="H52" s="13">
        <v>3761614441.5799999</v>
      </c>
    </row>
    <row r="53" spans="1:8" x14ac:dyDescent="0.2">
      <c r="A53" t="s">
        <v>2</v>
      </c>
      <c r="B53" s="13">
        <f>B43+B30+B20+B9</f>
        <v>197551468.76999998</v>
      </c>
      <c r="C53" s="13"/>
      <c r="D53" s="13">
        <v>798040126.66999996</v>
      </c>
      <c r="E53" s="13"/>
      <c r="F53" s="13">
        <v>105496969.56</v>
      </c>
      <c r="G53" s="13"/>
      <c r="H53" s="13">
        <v>3411668708.0499997</v>
      </c>
    </row>
    <row r="54" spans="1:8" x14ac:dyDescent="0.2">
      <c r="A54" t="s">
        <v>0</v>
      </c>
      <c r="B54" s="13">
        <f>B44+B31+B21+B10</f>
        <v>1377662.28</v>
      </c>
      <c r="C54" s="13"/>
      <c r="D54" s="13">
        <v>4317723.5199999996</v>
      </c>
      <c r="E54" s="13"/>
      <c r="F54" s="13">
        <v>751539.19999999995</v>
      </c>
      <c r="G54" s="13"/>
      <c r="H54" s="13">
        <v>8220686.1299999999</v>
      </c>
    </row>
    <row r="55" spans="1:8" x14ac:dyDescent="0.2">
      <c r="A55" t="s">
        <v>30</v>
      </c>
      <c r="B55" s="13">
        <v>0</v>
      </c>
      <c r="C55" s="13"/>
      <c r="D55" s="13">
        <v>10579.57</v>
      </c>
      <c r="E55" s="13"/>
      <c r="F55" s="13">
        <v>0</v>
      </c>
      <c r="G55" s="13"/>
      <c r="H55" s="13">
        <v>209731.6</v>
      </c>
    </row>
    <row r="56" spans="1:8" x14ac:dyDescent="0.2">
      <c r="A56" t="s">
        <v>31</v>
      </c>
      <c r="B56" s="13">
        <f>B52-B53-B54</f>
        <v>18491090.400000006</v>
      </c>
      <c r="C56" s="13"/>
      <c r="D56" s="13">
        <v>77163557.810000032</v>
      </c>
      <c r="E56" s="13"/>
      <c r="F56" s="13">
        <v>9881487.0499999989</v>
      </c>
      <c r="G56" s="13"/>
      <c r="H56" s="13">
        <v>341934779.00000006</v>
      </c>
    </row>
    <row r="57" spans="1:8" x14ac:dyDescent="0.2">
      <c r="A57" t="s">
        <v>25</v>
      </c>
      <c r="B57" s="13">
        <f>B56*0.55</f>
        <v>10170099.720000004</v>
      </c>
      <c r="C57" s="13"/>
      <c r="D57" s="13">
        <f>D56*0.55</f>
        <v>42439956.795500018</v>
      </c>
      <c r="E57" s="13"/>
      <c r="F57" s="13">
        <f>F56*0.55</f>
        <v>5434817.8774999995</v>
      </c>
      <c r="G57" s="13"/>
      <c r="H57" s="13">
        <f>H56*0.55</f>
        <v>188064128.45000005</v>
      </c>
    </row>
    <row r="58" spans="1:8" x14ac:dyDescent="0.2">
      <c r="A58" t="s">
        <v>32</v>
      </c>
      <c r="B58" s="13">
        <f>B56*0.45</f>
        <v>8320990.6800000025</v>
      </c>
      <c r="C58" s="13"/>
      <c r="D58" s="13">
        <f>D56*0.45</f>
        <v>34723601.014500014</v>
      </c>
      <c r="E58" s="13"/>
      <c r="F58" s="13">
        <f>F56*0.45</f>
        <v>4446669.1724999994</v>
      </c>
      <c r="G58" s="13"/>
      <c r="H58" s="13">
        <f>H56*0.45</f>
        <v>153870650.55000004</v>
      </c>
    </row>
    <row r="59" spans="1:8" x14ac:dyDescent="0.2">
      <c r="A59" t="s">
        <v>5</v>
      </c>
      <c r="B59" s="26">
        <v>7996</v>
      </c>
    </row>
    <row r="60" spans="1:8" x14ac:dyDescent="0.2">
      <c r="B60" s="28"/>
    </row>
    <row r="62" spans="1:8" ht="76.5" customHeight="1" x14ac:dyDescent="0.2">
      <c r="A62" s="96" t="s">
        <v>51</v>
      </c>
      <c r="B62" s="96"/>
      <c r="C62" s="96"/>
      <c r="D62" s="96"/>
      <c r="E62" s="96"/>
      <c r="F62" s="96"/>
      <c r="G62" s="96"/>
      <c r="H62" s="96"/>
    </row>
    <row r="63" spans="1:8" x14ac:dyDescent="0.2">
      <c r="A63" s="29"/>
    </row>
    <row r="64" spans="1:8" x14ac:dyDescent="0.2">
      <c r="A64" s="29"/>
    </row>
    <row r="65" spans="1:1" x14ac:dyDescent="0.2">
      <c r="A65" s="29"/>
    </row>
    <row r="66" spans="1:1" x14ac:dyDescent="0.2">
      <c r="A66" s="29"/>
    </row>
  </sheetData>
  <mergeCells count="4">
    <mergeCell ref="A1:H1"/>
    <mergeCell ref="A2:H2"/>
    <mergeCell ref="A39:H39"/>
    <mergeCell ref="A62:H62"/>
  </mergeCells>
  <phoneticPr fontId="5" type="noConversion"/>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sqref="A1:F1"/>
    </sheetView>
  </sheetViews>
  <sheetFormatPr defaultRowHeight="12.75" x14ac:dyDescent="0.2"/>
  <cols>
    <col min="1" max="1" width="24" customWidth="1"/>
    <col min="2" max="2" width="18.7109375" customWidth="1"/>
    <col min="3" max="3" width="4" customWidth="1"/>
    <col min="4" max="4" width="24.42578125" bestFit="1" customWidth="1"/>
    <col min="5" max="5" width="3.7109375" customWidth="1"/>
    <col min="6" max="6" width="25.5703125" bestFit="1" customWidth="1"/>
  </cols>
  <sheetData>
    <row r="1" spans="1:6" ht="63" customHeight="1" x14ac:dyDescent="0.2">
      <c r="A1" s="98"/>
      <c r="B1" s="98"/>
      <c r="C1" s="98"/>
      <c r="D1" s="98"/>
      <c r="E1" s="98"/>
      <c r="F1" s="98"/>
    </row>
    <row r="2" spans="1:6" ht="18" x14ac:dyDescent="0.25">
      <c r="A2" s="92" t="s">
        <v>22</v>
      </c>
      <c r="B2" s="93"/>
      <c r="C2" s="93"/>
      <c r="D2" s="93"/>
      <c r="E2" s="93"/>
      <c r="F2" s="93"/>
    </row>
    <row r="3" spans="1:6" ht="18" x14ac:dyDescent="0.25">
      <c r="A3" s="14"/>
      <c r="B3" s="15"/>
      <c r="C3" s="15"/>
      <c r="D3" s="17"/>
      <c r="E3" s="17"/>
      <c r="F3" s="17"/>
    </row>
    <row r="4" spans="1:6" x14ac:dyDescent="0.2">
      <c r="B4" s="16" t="s">
        <v>55</v>
      </c>
      <c r="C4" s="10"/>
      <c r="D4" s="16" t="s">
        <v>67</v>
      </c>
      <c r="E4" s="10"/>
      <c r="F4" s="16" t="s">
        <v>28</v>
      </c>
    </row>
    <row r="5" spans="1:6" x14ac:dyDescent="0.2">
      <c r="A5" s="9"/>
      <c r="B5" s="11" t="s">
        <v>70</v>
      </c>
      <c r="C5" s="9"/>
      <c r="D5" s="11" t="s">
        <v>11</v>
      </c>
      <c r="F5" s="11" t="s">
        <v>8</v>
      </c>
    </row>
    <row r="6" spans="1:6" x14ac:dyDescent="0.2">
      <c r="D6" t="s">
        <v>63</v>
      </c>
    </row>
    <row r="7" spans="1:6" x14ac:dyDescent="0.2">
      <c r="A7" s="8" t="s">
        <v>3</v>
      </c>
      <c r="B7" s="8"/>
      <c r="C7" s="8"/>
    </row>
    <row r="8" spans="1:6" x14ac:dyDescent="0.2">
      <c r="A8" t="s">
        <v>1</v>
      </c>
      <c r="B8" s="13">
        <v>33960989.640000001</v>
      </c>
      <c r="C8" s="13"/>
      <c r="D8" s="13">
        <v>139576464.43000001</v>
      </c>
      <c r="E8" s="13"/>
      <c r="F8" s="13">
        <v>714884845.12000012</v>
      </c>
    </row>
    <row r="9" spans="1:6" x14ac:dyDescent="0.2">
      <c r="A9" t="s">
        <v>2</v>
      </c>
      <c r="B9" s="13">
        <v>30809077.290000003</v>
      </c>
      <c r="C9" s="13"/>
      <c r="D9" s="13">
        <v>126367664.78</v>
      </c>
      <c r="E9" s="13"/>
      <c r="F9" s="13">
        <v>646349430.61000001</v>
      </c>
    </row>
    <row r="10" spans="1:6" x14ac:dyDescent="0.2">
      <c r="A10" t="s">
        <v>0</v>
      </c>
      <c r="B10" s="13">
        <v>0</v>
      </c>
      <c r="C10" s="13"/>
      <c r="D10" s="13">
        <v>0</v>
      </c>
      <c r="E10" s="13"/>
      <c r="F10" s="13">
        <v>6410</v>
      </c>
    </row>
    <row r="11" spans="1:6" x14ac:dyDescent="0.2">
      <c r="A11" t="s">
        <v>30</v>
      </c>
      <c r="B11" s="13">
        <v>0</v>
      </c>
      <c r="C11" s="13"/>
      <c r="D11" s="13">
        <v>0</v>
      </c>
      <c r="E11" s="13"/>
      <c r="F11" s="13">
        <v>199152.03</v>
      </c>
    </row>
    <row r="12" spans="1:6" x14ac:dyDescent="0.2">
      <c r="A12" t="s">
        <v>31</v>
      </c>
      <c r="B12" s="13">
        <v>3151912.35</v>
      </c>
      <c r="C12" s="13"/>
      <c r="D12" s="13">
        <v>13208799.650000002</v>
      </c>
      <c r="E12" s="13"/>
      <c r="F12" s="13">
        <v>68728156.540000007</v>
      </c>
    </row>
    <row r="13" spans="1:6" x14ac:dyDescent="0.2">
      <c r="A13" t="s">
        <v>25</v>
      </c>
      <c r="B13" s="13">
        <v>1733551.7924999988</v>
      </c>
      <c r="C13" s="13"/>
      <c r="D13" s="13">
        <v>7264839.807500002</v>
      </c>
      <c r="E13" s="13"/>
      <c r="F13" s="13">
        <v>37800486.09700001</v>
      </c>
    </row>
    <row r="14" spans="1:6" x14ac:dyDescent="0.2">
      <c r="A14" t="s">
        <v>32</v>
      </c>
      <c r="B14" s="13">
        <v>1418360.5574999989</v>
      </c>
      <c r="C14" s="13"/>
      <c r="D14" s="13">
        <v>5943959.8425000012</v>
      </c>
      <c r="E14" s="13"/>
      <c r="F14" s="13">
        <v>30927670.443000004</v>
      </c>
    </row>
    <row r="15" spans="1:6" x14ac:dyDescent="0.2">
      <c r="A15" t="s">
        <v>5</v>
      </c>
      <c r="B15" s="28">
        <v>1109</v>
      </c>
      <c r="C15" s="13"/>
      <c r="D15" s="28"/>
      <c r="E15" s="13"/>
      <c r="F15" s="13"/>
    </row>
    <row r="16" spans="1:6" x14ac:dyDescent="0.2">
      <c r="B16" s="13"/>
      <c r="C16" s="13"/>
      <c r="D16" s="13"/>
      <c r="E16" s="13"/>
      <c r="F16" s="13"/>
    </row>
    <row r="17" spans="1:6" x14ac:dyDescent="0.2">
      <c r="B17" s="13"/>
      <c r="C17" s="13"/>
      <c r="D17" s="13"/>
      <c r="E17" s="13"/>
      <c r="F17" s="13"/>
    </row>
    <row r="18" spans="1:6" x14ac:dyDescent="0.2">
      <c r="A18" s="8" t="s">
        <v>4</v>
      </c>
      <c r="B18" s="13"/>
      <c r="C18" s="13"/>
      <c r="D18" s="13"/>
      <c r="E18" s="13"/>
      <c r="F18" s="13"/>
    </row>
    <row r="19" spans="1:6" x14ac:dyDescent="0.2">
      <c r="A19" t="s">
        <v>1</v>
      </c>
      <c r="B19" s="13">
        <v>59392269.710000001</v>
      </c>
      <c r="C19" s="13"/>
      <c r="D19" s="13">
        <v>238954165.37999997</v>
      </c>
      <c r="E19" s="13"/>
      <c r="F19" s="13">
        <v>1229537212.1499999</v>
      </c>
    </row>
    <row r="20" spans="1:6" x14ac:dyDescent="0.2">
      <c r="A20" t="s">
        <v>2</v>
      </c>
      <c r="B20" s="13">
        <v>54147599.589999996</v>
      </c>
      <c r="C20" s="13"/>
      <c r="D20" s="13">
        <v>217310220.37</v>
      </c>
      <c r="E20" s="13"/>
      <c r="F20" s="13">
        <v>1118966373.8000002</v>
      </c>
    </row>
    <row r="21" spans="1:6" x14ac:dyDescent="0.2">
      <c r="A21" t="s">
        <v>0</v>
      </c>
      <c r="B21" s="13">
        <v>234669.5</v>
      </c>
      <c r="C21" s="13"/>
      <c r="D21" s="13">
        <v>1372420</v>
      </c>
      <c r="E21" s="13"/>
      <c r="F21" s="13">
        <v>2490880.75</v>
      </c>
    </row>
    <row r="22" spans="1:6" x14ac:dyDescent="0.2">
      <c r="A22" t="s">
        <v>31</v>
      </c>
      <c r="B22" s="13">
        <v>5010000.62</v>
      </c>
      <c r="C22" s="13"/>
      <c r="D22" s="13">
        <v>20271525.010000005</v>
      </c>
      <c r="E22" s="13"/>
      <c r="F22" s="13">
        <v>108079957.60000001</v>
      </c>
    </row>
    <row r="23" spans="1:6" x14ac:dyDescent="0.2">
      <c r="A23" t="s">
        <v>25</v>
      </c>
      <c r="B23" s="13">
        <v>2755500.3410000028</v>
      </c>
      <c r="C23" s="13"/>
      <c r="D23" s="13">
        <v>11149338.755500004</v>
      </c>
      <c r="E23" s="13"/>
      <c r="F23" s="13">
        <v>59443976.680000007</v>
      </c>
    </row>
    <row r="24" spans="1:6" x14ac:dyDescent="0.2">
      <c r="A24" t="s">
        <v>32</v>
      </c>
      <c r="B24" s="13">
        <v>2254500.2790000024</v>
      </c>
      <c r="C24" s="13"/>
      <c r="D24" s="13">
        <v>9122186.2545000035</v>
      </c>
      <c r="E24" s="13"/>
      <c r="F24" s="13">
        <v>48635980.920000002</v>
      </c>
    </row>
    <row r="25" spans="1:6" x14ac:dyDescent="0.2">
      <c r="A25" t="s">
        <v>5</v>
      </c>
      <c r="B25" s="28">
        <v>2143</v>
      </c>
      <c r="C25" s="13"/>
      <c r="D25" s="28"/>
      <c r="E25" s="13"/>
      <c r="F25" s="13"/>
    </row>
    <row r="26" spans="1:6" x14ac:dyDescent="0.2">
      <c r="B26" s="13"/>
      <c r="C26" s="13"/>
      <c r="D26" s="13"/>
      <c r="E26" s="13"/>
      <c r="F26" s="13"/>
    </row>
    <row r="27" spans="1:6" x14ac:dyDescent="0.2">
      <c r="B27" s="32"/>
      <c r="C27" s="13"/>
      <c r="D27" s="32"/>
      <c r="E27" s="13"/>
      <c r="F27" s="32"/>
    </row>
    <row r="28" spans="1:6" x14ac:dyDescent="0.2">
      <c r="A28" s="25" t="s">
        <v>41</v>
      </c>
      <c r="B28" s="13"/>
      <c r="C28" s="13"/>
      <c r="D28" s="13"/>
      <c r="E28" s="13"/>
      <c r="F28" s="13"/>
    </row>
    <row r="29" spans="1:6" x14ac:dyDescent="0.2">
      <c r="A29" t="s">
        <v>1</v>
      </c>
      <c r="B29" s="13">
        <v>67552283.939999998</v>
      </c>
      <c r="C29" s="13"/>
      <c r="D29" s="13">
        <v>256902654.94999999</v>
      </c>
      <c r="E29" s="13"/>
      <c r="F29" s="13">
        <v>1084660864.8299999</v>
      </c>
    </row>
    <row r="30" spans="1:6" x14ac:dyDescent="0.2">
      <c r="A30" t="s">
        <v>2</v>
      </c>
      <c r="B30" s="13">
        <v>61273375.530000001</v>
      </c>
      <c r="C30" s="13"/>
      <c r="D30" s="13">
        <v>232833750.91</v>
      </c>
      <c r="E30" s="13"/>
      <c r="F30" s="13">
        <v>981517467.51999998</v>
      </c>
    </row>
    <row r="31" spans="1:6" x14ac:dyDescent="0.2">
      <c r="A31" t="s">
        <v>0</v>
      </c>
      <c r="B31" s="13">
        <v>657174.44999999995</v>
      </c>
      <c r="C31" s="13"/>
      <c r="D31" s="13">
        <v>1956827.44</v>
      </c>
      <c r="E31" s="13"/>
      <c r="F31" s="13">
        <v>3823100.19</v>
      </c>
    </row>
    <row r="32" spans="1:6" x14ac:dyDescent="0.2">
      <c r="A32" t="s">
        <v>30</v>
      </c>
      <c r="B32" s="33">
        <v>0</v>
      </c>
      <c r="C32" s="13"/>
      <c r="D32" s="13">
        <v>10579.57</v>
      </c>
      <c r="E32" s="13"/>
      <c r="F32" s="13">
        <v>10579.57</v>
      </c>
    </row>
    <row r="33" spans="1:6" x14ac:dyDescent="0.2">
      <c r="A33" t="s">
        <v>31</v>
      </c>
      <c r="B33" s="13">
        <v>5621733.9599999962</v>
      </c>
      <c r="C33" s="13"/>
      <c r="D33" s="13">
        <v>22122656.170000002</v>
      </c>
      <c r="E33" s="13"/>
      <c r="F33" s="13">
        <v>99330876.689999983</v>
      </c>
    </row>
    <row r="34" spans="1:6" x14ac:dyDescent="0.2">
      <c r="A34" t="s">
        <v>25</v>
      </c>
      <c r="B34" s="13">
        <v>3091953.677999998</v>
      </c>
      <c r="C34" s="13"/>
      <c r="D34" s="13">
        <v>12167460.893500002</v>
      </c>
      <c r="E34" s="13"/>
      <c r="F34" s="13">
        <v>54631982.179499991</v>
      </c>
    </row>
    <row r="35" spans="1:6" x14ac:dyDescent="0.2">
      <c r="A35" t="s">
        <v>32</v>
      </c>
      <c r="B35" s="13">
        <v>2529780.2819999983</v>
      </c>
      <c r="C35" s="13"/>
      <c r="D35" s="13">
        <v>9955195.2765000015</v>
      </c>
      <c r="E35" s="13"/>
      <c r="F35" s="13">
        <v>44698894.510499991</v>
      </c>
    </row>
    <row r="36" spans="1:6" x14ac:dyDescent="0.2">
      <c r="A36" t="s">
        <v>5</v>
      </c>
      <c r="B36" s="31">
        <v>2744</v>
      </c>
      <c r="C36" s="13"/>
      <c r="D36" s="31"/>
      <c r="E36" s="13"/>
      <c r="F36" s="13"/>
    </row>
    <row r="37" spans="1:6" x14ac:dyDescent="0.2">
      <c r="B37" s="13"/>
      <c r="C37" s="13"/>
      <c r="D37" s="13"/>
      <c r="E37" s="13"/>
      <c r="F37" s="13"/>
    </row>
    <row r="38" spans="1:6" x14ac:dyDescent="0.2">
      <c r="B38" s="13"/>
      <c r="C38" s="13"/>
      <c r="D38" s="13"/>
      <c r="E38" s="13"/>
      <c r="F38" s="13"/>
    </row>
    <row r="39" spans="1:6" ht="75.75" customHeight="1" x14ac:dyDescent="0.2">
      <c r="A39" s="96" t="s">
        <v>51</v>
      </c>
      <c r="B39" s="96"/>
      <c r="C39" s="96"/>
      <c r="D39" s="96"/>
      <c r="E39" s="96"/>
      <c r="F39" s="96"/>
    </row>
    <row r="40" spans="1:6" x14ac:dyDescent="0.2">
      <c r="B40" s="13"/>
      <c r="C40" s="13"/>
      <c r="D40" s="13"/>
      <c r="E40" s="13"/>
      <c r="F40" s="13"/>
    </row>
    <row r="41" spans="1:6" x14ac:dyDescent="0.2">
      <c r="A41" s="25" t="s">
        <v>50</v>
      </c>
      <c r="B41" s="13"/>
      <c r="C41" s="13"/>
      <c r="D41" s="13"/>
      <c r="E41" s="13"/>
      <c r="F41" s="13"/>
    </row>
    <row r="42" spans="1:6" x14ac:dyDescent="0.2">
      <c r="A42" t="s">
        <v>1</v>
      </c>
      <c r="B42" s="13">
        <v>36650049.43</v>
      </c>
      <c r="C42" s="13"/>
      <c r="D42" s="13">
        <v>142787318.03</v>
      </c>
      <c r="E42" s="13"/>
      <c r="F42" s="13">
        <v>515111298.02999985</v>
      </c>
    </row>
    <row r="43" spans="1:6" x14ac:dyDescent="0.2">
      <c r="A43" t="s">
        <v>2</v>
      </c>
      <c r="B43" s="13">
        <v>33252624.220000003</v>
      </c>
      <c r="C43" s="13"/>
      <c r="D43" s="13">
        <v>129473991.40000001</v>
      </c>
      <c r="E43" s="13"/>
      <c r="F43" s="13">
        <v>467283967.35000002</v>
      </c>
    </row>
    <row r="44" spans="1:6" x14ac:dyDescent="0.2">
      <c r="A44" t="s">
        <v>0</v>
      </c>
      <c r="B44" s="13">
        <v>53006.75</v>
      </c>
      <c r="C44" s="13"/>
      <c r="D44" s="13">
        <v>362353</v>
      </c>
      <c r="E44" s="13"/>
      <c r="F44" s="13">
        <v>522632.91</v>
      </c>
    </row>
    <row r="45" spans="1:6" x14ac:dyDescent="0.2">
      <c r="A45" t="s">
        <v>31</v>
      </c>
      <c r="B45" s="13">
        <v>3344418.46</v>
      </c>
      <c r="C45" s="13"/>
      <c r="D45" s="13">
        <v>12950973.629999999</v>
      </c>
      <c r="E45" s="13"/>
      <c r="F45" s="13">
        <v>47304697.770000011</v>
      </c>
    </row>
    <row r="46" spans="1:6" x14ac:dyDescent="0.2">
      <c r="A46" t="s">
        <v>25</v>
      </c>
      <c r="B46" s="13">
        <v>1839430.1529999985</v>
      </c>
      <c r="C46" s="13"/>
      <c r="D46" s="13">
        <v>7123035.4965000004</v>
      </c>
      <c r="E46" s="13"/>
      <c r="F46" s="13">
        <v>26017583.773500007</v>
      </c>
    </row>
    <row r="47" spans="1:6" x14ac:dyDescent="0.2">
      <c r="A47" t="s">
        <v>32</v>
      </c>
      <c r="B47" s="13">
        <v>1504988.3069999989</v>
      </c>
      <c r="C47" s="13"/>
      <c r="D47" s="13">
        <v>5827938.1334999995</v>
      </c>
      <c r="E47" s="13"/>
      <c r="F47" s="13">
        <v>21287113.996500004</v>
      </c>
    </row>
    <row r="48" spans="1:6" x14ac:dyDescent="0.2">
      <c r="A48" t="s">
        <v>5</v>
      </c>
      <c r="B48" s="28">
        <v>2000</v>
      </c>
      <c r="C48" s="13"/>
      <c r="D48" s="28"/>
      <c r="E48" s="13"/>
      <c r="F48" s="13"/>
    </row>
    <row r="49" spans="1:6" x14ac:dyDescent="0.2">
      <c r="B49" s="13"/>
      <c r="C49" s="13"/>
      <c r="D49" s="13"/>
      <c r="E49" s="13"/>
      <c r="F49" s="13"/>
    </row>
    <row r="50" spans="1:6" x14ac:dyDescent="0.2">
      <c r="B50" s="13"/>
      <c r="C50" s="13"/>
      <c r="D50" s="13"/>
      <c r="E50" s="13"/>
      <c r="F50" s="13"/>
    </row>
    <row r="51" spans="1:6" x14ac:dyDescent="0.2">
      <c r="A51" s="8" t="s">
        <v>6</v>
      </c>
      <c r="B51" s="13"/>
      <c r="C51" s="13"/>
      <c r="D51" s="13"/>
      <c r="E51" s="13"/>
      <c r="F51" s="13"/>
    </row>
    <row r="52" spans="1:6" x14ac:dyDescent="0.2">
      <c r="A52" t="s">
        <v>1</v>
      </c>
      <c r="B52" s="13">
        <v>197555592.72</v>
      </c>
      <c r="C52" s="13"/>
      <c r="D52" s="13">
        <v>778220602.78999996</v>
      </c>
      <c r="E52" s="13"/>
      <c r="F52" s="13">
        <v>3544194220.1300001</v>
      </c>
    </row>
    <row r="53" spans="1:6" x14ac:dyDescent="0.2">
      <c r="A53" t="s">
        <v>2</v>
      </c>
      <c r="B53" s="13">
        <v>179482676.63</v>
      </c>
      <c r="C53" s="13"/>
      <c r="D53" s="13">
        <v>705985627.45999992</v>
      </c>
      <c r="E53" s="13"/>
      <c r="F53" s="13">
        <v>3214117239.2799997</v>
      </c>
    </row>
    <row r="54" spans="1:6" x14ac:dyDescent="0.2">
      <c r="A54" t="s">
        <v>0</v>
      </c>
      <c r="B54" s="13">
        <v>944850.7</v>
      </c>
      <c r="C54" s="13"/>
      <c r="D54" s="13">
        <v>3691600.44</v>
      </c>
      <c r="E54" s="13"/>
      <c r="F54" s="13">
        <v>6843023.8499999996</v>
      </c>
    </row>
    <row r="55" spans="1:6" x14ac:dyDescent="0.2">
      <c r="A55" t="s">
        <v>30</v>
      </c>
      <c r="B55" s="13">
        <v>0</v>
      </c>
      <c r="C55" s="13"/>
      <c r="D55" s="13">
        <v>10579.57</v>
      </c>
      <c r="E55" s="13"/>
      <c r="F55" s="13">
        <v>209731.6</v>
      </c>
    </row>
    <row r="56" spans="1:6" x14ac:dyDescent="0.2">
      <c r="A56" t="s">
        <v>31</v>
      </c>
      <c r="B56" s="13">
        <v>17128065.390000004</v>
      </c>
      <c r="C56" s="13"/>
      <c r="D56" s="13">
        <v>68553954.460000023</v>
      </c>
      <c r="E56" s="13"/>
      <c r="F56" s="13">
        <v>323443688.60000002</v>
      </c>
    </row>
    <row r="57" spans="1:6" x14ac:dyDescent="0.2">
      <c r="A57" t="s">
        <v>25</v>
      </c>
      <c r="B57" s="13">
        <v>9420435.9645000026</v>
      </c>
      <c r="C57" s="13"/>
      <c r="D57" s="13">
        <v>37704674.953000017</v>
      </c>
      <c r="E57" s="13"/>
      <c r="F57" s="13">
        <v>177894028.73000002</v>
      </c>
    </row>
    <row r="58" spans="1:6" x14ac:dyDescent="0.2">
      <c r="A58" t="s">
        <v>32</v>
      </c>
      <c r="B58" s="13">
        <v>7707629.4255000018</v>
      </c>
      <c r="C58" s="13"/>
      <c r="D58" s="13">
        <v>30849279.50700001</v>
      </c>
      <c r="E58" s="13"/>
      <c r="F58" s="13">
        <v>145549659.87</v>
      </c>
    </row>
    <row r="59" spans="1:6" x14ac:dyDescent="0.2">
      <c r="A59" t="s">
        <v>5</v>
      </c>
      <c r="B59" s="18">
        <f>SUM(B48,B36,B25,B15)</f>
        <v>7996</v>
      </c>
    </row>
    <row r="62" spans="1:6" ht="76.5" customHeight="1" x14ac:dyDescent="0.2">
      <c r="A62" s="96" t="s">
        <v>51</v>
      </c>
      <c r="B62" s="96"/>
      <c r="C62" s="96"/>
      <c r="D62" s="96"/>
      <c r="E62" s="96"/>
      <c r="F62" s="96"/>
    </row>
    <row r="63" spans="1:6" x14ac:dyDescent="0.2">
      <c r="A63" s="29"/>
    </row>
    <row r="64" spans="1:6" x14ac:dyDescent="0.2">
      <c r="A64" s="29"/>
    </row>
    <row r="65" spans="1:1" x14ac:dyDescent="0.2">
      <c r="A65" s="29"/>
    </row>
    <row r="66" spans="1:1" x14ac:dyDescent="0.2">
      <c r="A66" s="29"/>
    </row>
  </sheetData>
  <mergeCells count="4">
    <mergeCell ref="A1:F1"/>
    <mergeCell ref="A2:F2"/>
    <mergeCell ref="A39:F39"/>
    <mergeCell ref="A62:F62"/>
  </mergeCells>
  <phoneticPr fontId="5" type="noConversion"/>
  <pageMargins left="0.75" right="0.75" top="1" bottom="1" header="0.5" footer="0.5"/>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21" sqref="A21"/>
    </sheetView>
  </sheetViews>
  <sheetFormatPr defaultRowHeight="12.75" x14ac:dyDescent="0.2"/>
  <cols>
    <col min="1" max="1" width="15" customWidth="1"/>
    <col min="2" max="2" width="7.42578125" bestFit="1" customWidth="1"/>
    <col min="3" max="3" width="7.85546875" bestFit="1" customWidth="1"/>
    <col min="4" max="4" width="16.28515625" bestFit="1" customWidth="1"/>
    <col min="5" max="5" width="22.7109375" bestFit="1" customWidth="1"/>
  </cols>
  <sheetData>
    <row r="1" spans="1:5" x14ac:dyDescent="0.2">
      <c r="A1" s="1" t="s">
        <v>10</v>
      </c>
    </row>
    <row r="2" spans="1:5" x14ac:dyDescent="0.2">
      <c r="B2" s="10"/>
      <c r="C2" s="10"/>
      <c r="D2" s="10"/>
    </row>
    <row r="3" spans="1:5" x14ac:dyDescent="0.2">
      <c r="B3" s="10"/>
      <c r="C3" s="10"/>
      <c r="D3" s="10"/>
    </row>
    <row r="4" spans="1:5" x14ac:dyDescent="0.2">
      <c r="A4" s="3" t="s">
        <v>7</v>
      </c>
      <c r="B4" s="4" t="s">
        <v>1</v>
      </c>
      <c r="C4" s="4" t="s">
        <v>2</v>
      </c>
      <c r="D4" s="4" t="s">
        <v>0</v>
      </c>
      <c r="E4" s="4" t="s">
        <v>5</v>
      </c>
    </row>
    <row r="5" spans="1:5" x14ac:dyDescent="0.2">
      <c r="A5" s="5"/>
      <c r="B5" s="6"/>
    </row>
    <row r="6" spans="1:5" x14ac:dyDescent="0.2">
      <c r="A6" s="7" t="s">
        <v>3</v>
      </c>
    </row>
    <row r="7" spans="1:5" x14ac:dyDescent="0.2">
      <c r="A7" s="7" t="s">
        <v>4</v>
      </c>
    </row>
    <row r="8" spans="1:5" x14ac:dyDescent="0.2">
      <c r="A8" s="1" t="s">
        <v>6</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 sqref="C3"/>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4" bestFit="1" customWidth="1"/>
    <col min="7" max="7" width="2.28515625" customWidth="1"/>
    <col min="8" max="8" width="15.5703125" bestFit="1" customWidth="1"/>
    <col min="9" max="9" width="15.42578125" style="1" bestFit="1" customWidth="1"/>
  </cols>
  <sheetData>
    <row r="1" spans="1:9" ht="60.75" customHeight="1" x14ac:dyDescent="0.2">
      <c r="A1" s="94"/>
      <c r="B1" s="94"/>
      <c r="C1" s="94"/>
      <c r="D1" s="94"/>
      <c r="E1" s="94"/>
      <c r="F1" s="94"/>
      <c r="G1" s="94"/>
      <c r="H1" s="94"/>
      <c r="I1"/>
    </row>
    <row r="2" spans="1:9" ht="26.25" customHeight="1" x14ac:dyDescent="0.25">
      <c r="A2" s="92" t="s">
        <v>22</v>
      </c>
      <c r="B2" s="92"/>
      <c r="C2" s="92"/>
      <c r="D2" s="92"/>
      <c r="E2" s="92"/>
      <c r="F2" s="92"/>
      <c r="G2" s="92"/>
      <c r="H2" s="92"/>
      <c r="I2"/>
    </row>
    <row r="3" spans="1:9" ht="26.25" customHeight="1" x14ac:dyDescent="0.2"/>
    <row r="4" spans="1:9" x14ac:dyDescent="0.2">
      <c r="B4" s="10"/>
      <c r="C4" s="10"/>
      <c r="D4" s="12" t="s">
        <v>14</v>
      </c>
      <c r="E4" s="10"/>
      <c r="F4" s="12" t="s">
        <v>17</v>
      </c>
      <c r="G4" s="10"/>
      <c r="H4" s="12" t="s">
        <v>13</v>
      </c>
    </row>
    <row r="5" spans="1:9" x14ac:dyDescent="0.2">
      <c r="A5" s="9"/>
      <c r="B5" s="9" t="s">
        <v>16</v>
      </c>
      <c r="C5" s="9"/>
      <c r="D5" s="11" t="s">
        <v>11</v>
      </c>
      <c r="F5" s="11" t="s">
        <v>11</v>
      </c>
      <c r="H5" s="11" t="s">
        <v>8</v>
      </c>
      <c r="I5" s="2"/>
    </row>
    <row r="7" spans="1:9" x14ac:dyDescent="0.2">
      <c r="A7" s="8" t="s">
        <v>3</v>
      </c>
      <c r="B7" s="8"/>
      <c r="C7" s="8"/>
    </row>
    <row r="8" spans="1:9" x14ac:dyDescent="0.2">
      <c r="A8" t="s">
        <v>1</v>
      </c>
      <c r="B8" s="13">
        <v>29926778.600000001</v>
      </c>
      <c r="D8" s="13">
        <v>86297632.479999989</v>
      </c>
      <c r="E8" s="13"/>
      <c r="F8" s="13">
        <v>15937934.199999999</v>
      </c>
      <c r="G8" s="13"/>
      <c r="H8" s="13">
        <v>102235566.67999999</v>
      </c>
      <c r="I8" s="22"/>
    </row>
    <row r="9" spans="1:9" x14ac:dyDescent="0.2">
      <c r="A9" t="s">
        <v>2</v>
      </c>
      <c r="B9" s="13">
        <v>27067375.16</v>
      </c>
      <c r="D9" s="13">
        <v>77465009.140000015</v>
      </c>
      <c r="E9" s="13"/>
      <c r="F9" s="13">
        <v>14483550.329999998</v>
      </c>
      <c r="G9" s="13"/>
      <c r="H9" s="13">
        <v>91948559.470000014</v>
      </c>
      <c r="I9" s="22"/>
    </row>
    <row r="10" spans="1:9" x14ac:dyDescent="0.2">
      <c r="A10" t="s">
        <v>0</v>
      </c>
      <c r="B10" s="13">
        <v>0</v>
      </c>
      <c r="D10" s="13">
        <v>0</v>
      </c>
      <c r="F10" s="13">
        <v>0</v>
      </c>
      <c r="H10" s="13">
        <v>0</v>
      </c>
      <c r="I10" s="22"/>
    </row>
    <row r="11" spans="1:9" x14ac:dyDescent="0.2">
      <c r="A11" t="s">
        <v>31</v>
      </c>
      <c r="B11" s="13">
        <f>+B8-B9-B10</f>
        <v>2859403.4400000013</v>
      </c>
      <c r="D11" s="13">
        <f>+D8-D9-D10</f>
        <v>8832623.3399999738</v>
      </c>
      <c r="F11" s="13">
        <f>+F8-F9-F10</f>
        <v>1454383.870000001</v>
      </c>
      <c r="H11" s="13">
        <f>+H8-H9-H10</f>
        <v>10287007.209999979</v>
      </c>
      <c r="I11" s="22"/>
    </row>
    <row r="12" spans="1:9" x14ac:dyDescent="0.2">
      <c r="A12" t="s">
        <v>25</v>
      </c>
      <c r="B12" s="13">
        <v>1572671.8920000009</v>
      </c>
      <c r="D12" s="13">
        <v>4857942.8369999863</v>
      </c>
      <c r="F12" s="13">
        <v>799911.12850000069</v>
      </c>
      <c r="H12" s="13">
        <v>5657853.9654999888</v>
      </c>
      <c r="I12" s="22"/>
    </row>
    <row r="13" spans="1:9" x14ac:dyDescent="0.2">
      <c r="A13" t="s">
        <v>32</v>
      </c>
      <c r="B13" s="13">
        <v>1286731.5480000007</v>
      </c>
      <c r="D13" s="13">
        <v>3974680.5029999884</v>
      </c>
      <c r="F13" s="13">
        <v>654472.74150000047</v>
      </c>
      <c r="H13" s="13">
        <v>4629153.2444999907</v>
      </c>
      <c r="I13" s="22"/>
    </row>
    <row r="14" spans="1:9"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H1"/>
    <mergeCell ref="A2:H2"/>
  </mergeCells>
  <phoneticPr fontId="5"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4.42578125" style="1" bestFit="1" customWidth="1"/>
  </cols>
  <sheetData>
    <row r="1" spans="1:8" ht="60.75" customHeight="1" x14ac:dyDescent="0.2">
      <c r="A1" s="91"/>
      <c r="B1" s="91"/>
      <c r="C1" s="91"/>
      <c r="D1" s="91"/>
      <c r="E1" s="91"/>
      <c r="F1" s="91"/>
    </row>
    <row r="2" spans="1:8" ht="26.25" customHeight="1" x14ac:dyDescent="0.25">
      <c r="A2" s="92" t="s">
        <v>22</v>
      </c>
      <c r="B2" s="93"/>
      <c r="C2" s="93"/>
      <c r="D2" s="93"/>
      <c r="E2" s="93"/>
      <c r="F2" s="93"/>
    </row>
    <row r="3" spans="1:8" ht="26.25" customHeight="1" x14ac:dyDescent="0.2"/>
    <row r="4" spans="1:8" x14ac:dyDescent="0.2">
      <c r="B4" s="10"/>
      <c r="C4" s="10"/>
      <c r="D4" s="12" t="s">
        <v>17</v>
      </c>
      <c r="E4" s="10"/>
      <c r="F4" s="12" t="s">
        <v>13</v>
      </c>
    </row>
    <row r="5" spans="1:8" x14ac:dyDescent="0.2">
      <c r="A5" s="9"/>
      <c r="B5" s="9" t="s">
        <v>18</v>
      </c>
      <c r="C5" s="9"/>
      <c r="D5" s="11" t="s">
        <v>11</v>
      </c>
      <c r="F5" s="11" t="s">
        <v>8</v>
      </c>
      <c r="G5" s="2"/>
    </row>
    <row r="7" spans="1:8" x14ac:dyDescent="0.2">
      <c r="A7" s="8" t="s">
        <v>3</v>
      </c>
      <c r="B7" s="8"/>
      <c r="C7" s="8"/>
    </row>
    <row r="8" spans="1:8" x14ac:dyDescent="0.2">
      <c r="A8" t="s">
        <v>1</v>
      </c>
      <c r="B8" s="13">
        <v>25198116.120000001</v>
      </c>
      <c r="D8" s="13">
        <v>41136050.32</v>
      </c>
      <c r="E8" s="13"/>
      <c r="F8" s="13">
        <v>127433682.79999998</v>
      </c>
      <c r="G8" s="22"/>
    </row>
    <row r="9" spans="1:8" x14ac:dyDescent="0.2">
      <c r="A9" t="s">
        <v>2</v>
      </c>
      <c r="B9" s="13">
        <v>22658585.300000001</v>
      </c>
      <c r="D9" s="13">
        <v>37142135.629999995</v>
      </c>
      <c r="E9" s="13"/>
      <c r="F9" s="13">
        <v>114607144.77000001</v>
      </c>
      <c r="G9" s="22"/>
    </row>
    <row r="10" spans="1:8" x14ac:dyDescent="0.2">
      <c r="A10" t="s">
        <v>0</v>
      </c>
      <c r="B10" s="13">
        <v>0</v>
      </c>
      <c r="D10" s="13">
        <v>0</v>
      </c>
      <c r="F10" s="13">
        <v>0</v>
      </c>
      <c r="G10" s="22"/>
    </row>
    <row r="11" spans="1:8" x14ac:dyDescent="0.2">
      <c r="A11" t="s">
        <v>31</v>
      </c>
      <c r="B11" s="13">
        <f>+B8-B9-B10</f>
        <v>2539530.8200000003</v>
      </c>
      <c r="D11" s="13">
        <f>+D8-D9-D10</f>
        <v>3993914.6900000051</v>
      </c>
      <c r="F11" s="13">
        <f>+F8-F9-F10</f>
        <v>12826538.029999971</v>
      </c>
      <c r="G11" s="22"/>
    </row>
    <row r="12" spans="1:8" x14ac:dyDescent="0.2">
      <c r="A12" t="s">
        <v>25</v>
      </c>
      <c r="B12" s="13">
        <v>1396741.9510000004</v>
      </c>
      <c r="D12" s="13">
        <v>2196653.0795000028</v>
      </c>
      <c r="F12" s="13">
        <v>7054595.9164999845</v>
      </c>
      <c r="G12" s="22"/>
      <c r="H12" s="13"/>
    </row>
    <row r="13" spans="1:8" x14ac:dyDescent="0.2">
      <c r="A13" t="s">
        <v>32</v>
      </c>
      <c r="B13" s="13">
        <v>1142788.8690000002</v>
      </c>
      <c r="D13" s="13">
        <v>1797261.6105000023</v>
      </c>
      <c r="F13" s="13">
        <v>5771942.1134999869</v>
      </c>
      <c r="G13" s="22"/>
      <c r="H13" s="13"/>
    </row>
    <row r="14" spans="1:8" x14ac:dyDescent="0.2">
      <c r="A14" t="s">
        <v>5</v>
      </c>
      <c r="B14" s="18">
        <v>1099</v>
      </c>
    </row>
    <row r="17" spans="1:1" x14ac:dyDescent="0.2">
      <c r="A17" s="19" t="s">
        <v>33</v>
      </c>
    </row>
    <row r="18" spans="1:1" x14ac:dyDescent="0.2">
      <c r="A18" s="24" t="s">
        <v>36</v>
      </c>
    </row>
    <row r="19" spans="1:1" x14ac:dyDescent="0.2">
      <c r="A19" s="24" t="s">
        <v>35</v>
      </c>
    </row>
    <row r="20" spans="1:1" x14ac:dyDescent="0.2">
      <c r="A20" s="24" t="s">
        <v>34</v>
      </c>
    </row>
  </sheetData>
  <mergeCells count="2">
    <mergeCell ref="A1:F1"/>
    <mergeCell ref="A2:F2"/>
  </mergeCells>
  <phoneticPr fontId="5"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D8" sqref="D8"/>
    </sheetView>
  </sheetViews>
  <sheetFormatPr defaultRowHeight="12.75" x14ac:dyDescent="0.2"/>
  <cols>
    <col min="1" max="1" width="22.7109375" bestFit="1" customWidth="1"/>
    <col min="2" max="2" width="14.42578125" bestFit="1" customWidth="1"/>
    <col min="3" max="3" width="2" customWidth="1"/>
    <col min="4" max="4" width="14.42578125" bestFit="1" customWidth="1"/>
    <col min="5" max="5" width="2.28515625" customWidth="1"/>
    <col min="6" max="6" width="15.5703125" bestFit="1" customWidth="1"/>
    <col min="7" max="7" width="15.42578125" style="1" bestFit="1" customWidth="1"/>
  </cols>
  <sheetData>
    <row r="1" spans="1:9" ht="60.75" customHeight="1" x14ac:dyDescent="0.2">
      <c r="A1" s="91"/>
      <c r="B1" s="91"/>
      <c r="C1" s="91"/>
      <c r="D1" s="91"/>
      <c r="E1" s="91"/>
      <c r="F1" s="91"/>
    </row>
    <row r="2" spans="1:9" ht="26.25" customHeight="1" x14ac:dyDescent="0.25">
      <c r="A2" s="92" t="s">
        <v>22</v>
      </c>
      <c r="B2" s="93"/>
      <c r="C2" s="93"/>
      <c r="D2" s="93"/>
      <c r="E2" s="93"/>
      <c r="F2" s="93"/>
    </row>
    <row r="3" spans="1:9" ht="26.25" customHeight="1" x14ac:dyDescent="0.2"/>
    <row r="4" spans="1:9" x14ac:dyDescent="0.2">
      <c r="B4" s="10"/>
      <c r="C4" s="10"/>
      <c r="D4" s="12" t="s">
        <v>17</v>
      </c>
      <c r="E4" s="10"/>
      <c r="F4" s="12" t="s">
        <v>13</v>
      </c>
    </row>
    <row r="5" spans="1:9" x14ac:dyDescent="0.2">
      <c r="A5" s="9"/>
      <c r="B5" s="9" t="s">
        <v>20</v>
      </c>
      <c r="C5" s="9"/>
      <c r="D5" s="11" t="s">
        <v>11</v>
      </c>
      <c r="F5" s="11" t="s">
        <v>8</v>
      </c>
      <c r="G5" s="2"/>
    </row>
    <row r="7" spans="1:9" x14ac:dyDescent="0.2">
      <c r="A7" s="8" t="s">
        <v>3</v>
      </c>
      <c r="B7" s="8"/>
      <c r="C7" s="8"/>
    </row>
    <row r="8" spans="1:9" x14ac:dyDescent="0.2">
      <c r="A8" t="s">
        <v>1</v>
      </c>
      <c r="B8" s="13">
        <v>26014930.300000001</v>
      </c>
      <c r="D8" s="13">
        <v>67150980.620000005</v>
      </c>
      <c r="E8" s="13"/>
      <c r="F8" s="13">
        <v>153448613.09999999</v>
      </c>
      <c r="G8" s="22"/>
    </row>
    <row r="9" spans="1:9" x14ac:dyDescent="0.2">
      <c r="A9" t="s">
        <v>2</v>
      </c>
      <c r="B9" s="13">
        <v>23558596.600000001</v>
      </c>
      <c r="D9" s="13">
        <v>60700732.229999997</v>
      </c>
      <c r="E9" s="13"/>
      <c r="F9" s="13">
        <v>138165741.37</v>
      </c>
      <c r="G9" s="22"/>
    </row>
    <row r="10" spans="1:9" x14ac:dyDescent="0.2">
      <c r="A10" t="s">
        <v>0</v>
      </c>
      <c r="B10" s="13">
        <v>0</v>
      </c>
      <c r="D10" s="13">
        <v>0</v>
      </c>
      <c r="F10" s="13">
        <v>0</v>
      </c>
      <c r="G10" s="22"/>
    </row>
    <row r="11" spans="1:9" x14ac:dyDescent="0.2">
      <c r="A11" t="s">
        <v>31</v>
      </c>
      <c r="B11" s="13">
        <f>+B8-B9-B10</f>
        <v>2456333.6999999993</v>
      </c>
      <c r="D11" s="13">
        <f>+D8-D9-D10</f>
        <v>6450248.390000008</v>
      </c>
      <c r="F11" s="13">
        <f>+F8-F9-F10</f>
        <v>15282871.729999989</v>
      </c>
      <c r="G11" s="22"/>
      <c r="I11" s="1"/>
    </row>
    <row r="12" spans="1:9" x14ac:dyDescent="0.2">
      <c r="A12" t="s">
        <v>25</v>
      </c>
      <c r="B12" s="13">
        <v>1350983.5349999997</v>
      </c>
      <c r="D12" s="13">
        <v>3547636.6145000048</v>
      </c>
      <c r="F12" s="13">
        <v>8405579.4514999948</v>
      </c>
      <c r="G12" s="22"/>
    </row>
    <row r="13" spans="1:9" x14ac:dyDescent="0.2">
      <c r="A13" t="s">
        <v>32</v>
      </c>
      <c r="B13" s="13">
        <v>1105350.1649999998</v>
      </c>
      <c r="D13" s="13">
        <v>2902611.7755000037</v>
      </c>
      <c r="F13" s="13">
        <v>6877292.2784999954</v>
      </c>
      <c r="G13" s="22"/>
    </row>
    <row r="14" spans="1:9" x14ac:dyDescent="0.2">
      <c r="A14" t="s">
        <v>5</v>
      </c>
      <c r="B14" s="18">
        <v>1099</v>
      </c>
    </row>
    <row r="17" spans="1:9" x14ac:dyDescent="0.2">
      <c r="A17" s="8" t="s">
        <v>4</v>
      </c>
      <c r="B17" s="8"/>
      <c r="C17" s="8"/>
    </row>
    <row r="18" spans="1:9" x14ac:dyDescent="0.2">
      <c r="A18" t="s">
        <v>1</v>
      </c>
      <c r="B18" s="13">
        <v>506425.9</v>
      </c>
      <c r="C18" s="13"/>
      <c r="D18" s="13">
        <v>506425.9</v>
      </c>
      <c r="E18" s="13"/>
      <c r="F18" s="13">
        <v>506425.9</v>
      </c>
    </row>
    <row r="19" spans="1:9" x14ac:dyDescent="0.2">
      <c r="A19" t="s">
        <v>2</v>
      </c>
      <c r="B19" s="13">
        <v>458808.54</v>
      </c>
      <c r="C19" s="13"/>
      <c r="D19" s="13">
        <v>458808.54</v>
      </c>
      <c r="E19" s="13"/>
      <c r="F19" s="13">
        <v>458808.54</v>
      </c>
    </row>
    <row r="20" spans="1:9" x14ac:dyDescent="0.2">
      <c r="A20" t="s">
        <v>0</v>
      </c>
      <c r="B20" s="13">
        <v>4.6500000000000004</v>
      </c>
      <c r="C20" s="13"/>
      <c r="D20" s="13">
        <v>4.6500000000000004</v>
      </c>
      <c r="E20" s="13"/>
      <c r="F20" s="13">
        <v>4.6500000000000004</v>
      </c>
    </row>
    <row r="21" spans="1:9" x14ac:dyDescent="0.2">
      <c r="A21" t="s">
        <v>31</v>
      </c>
      <c r="B21" s="13">
        <f>+B18-B19-B20</f>
        <v>47612.710000000043</v>
      </c>
      <c r="D21" s="13">
        <f>+D18-D19-D20</f>
        <v>47612.710000000043</v>
      </c>
      <c r="F21" s="13">
        <f>+F18-F19-F20</f>
        <v>47612.710000000043</v>
      </c>
      <c r="I21" s="1"/>
    </row>
    <row r="22" spans="1:9" x14ac:dyDescent="0.2">
      <c r="A22" t="s">
        <v>25</v>
      </c>
      <c r="B22" s="13">
        <v>26186.990500000025</v>
      </c>
      <c r="D22" s="13">
        <v>26186.990500000025</v>
      </c>
      <c r="F22" s="13">
        <v>26186.990500000025</v>
      </c>
      <c r="G22" s="22"/>
    </row>
    <row r="23" spans="1:9" x14ac:dyDescent="0.2">
      <c r="A23" t="s">
        <v>32</v>
      </c>
      <c r="B23" s="13">
        <v>21425.719500000021</v>
      </c>
      <c r="D23" s="13">
        <v>21425.719500000021</v>
      </c>
      <c r="F23" s="13">
        <v>21425.719500000021</v>
      </c>
    </row>
    <row r="24" spans="1:9" x14ac:dyDescent="0.2">
      <c r="A24" t="s">
        <v>5</v>
      </c>
      <c r="B24" s="18">
        <v>2076</v>
      </c>
      <c r="C24" s="13"/>
      <c r="D24" s="13"/>
      <c r="E24" s="13"/>
      <c r="F24" s="13"/>
    </row>
    <row r="27" spans="1:9" x14ac:dyDescent="0.2">
      <c r="A27" s="8" t="s">
        <v>6</v>
      </c>
      <c r="B27" s="8"/>
      <c r="C27" s="8"/>
    </row>
    <row r="28" spans="1:9" x14ac:dyDescent="0.2">
      <c r="A28" t="s">
        <v>1</v>
      </c>
      <c r="B28" s="13">
        <v>26521356.199999999</v>
      </c>
      <c r="D28" s="13">
        <v>67657406.520000011</v>
      </c>
      <c r="F28" s="13">
        <v>153955039</v>
      </c>
    </row>
    <row r="29" spans="1:9" x14ac:dyDescent="0.2">
      <c r="A29" t="s">
        <v>2</v>
      </c>
      <c r="B29" s="13">
        <v>24017405.140000001</v>
      </c>
      <c r="D29" s="13">
        <v>61159540.769999996</v>
      </c>
      <c r="F29" s="13">
        <v>138624549.91</v>
      </c>
    </row>
    <row r="30" spans="1:9" x14ac:dyDescent="0.2">
      <c r="A30" t="s">
        <v>0</v>
      </c>
      <c r="B30" s="13">
        <v>4.6500000000000004</v>
      </c>
      <c r="D30" s="13">
        <v>4.6500000000000004</v>
      </c>
      <c r="F30" s="13">
        <v>4.6500000000000004</v>
      </c>
    </row>
    <row r="31" spans="1:9" x14ac:dyDescent="0.2">
      <c r="A31" t="s">
        <v>31</v>
      </c>
      <c r="B31" s="13">
        <f>+B28-B29-B30</f>
        <v>2503946.4099999988</v>
      </c>
      <c r="D31" s="13">
        <f>+D28-D29-D30</f>
        <v>6497861.1000000145</v>
      </c>
      <c r="F31" s="13">
        <f>+F28-F29-F30</f>
        <v>15330484.440000003</v>
      </c>
      <c r="I31" s="1"/>
    </row>
    <row r="32" spans="1:9" x14ac:dyDescent="0.2">
      <c r="A32" t="s">
        <v>25</v>
      </c>
      <c r="B32" s="13">
        <v>1377170.5254999995</v>
      </c>
      <c r="D32" s="13">
        <v>3573823.6050000084</v>
      </c>
      <c r="F32" s="13">
        <v>8431766.4420000017</v>
      </c>
    </row>
    <row r="33" spans="1:6" x14ac:dyDescent="0.2">
      <c r="A33" t="s">
        <v>32</v>
      </c>
      <c r="B33" s="13">
        <v>1126775.8844999995</v>
      </c>
      <c r="D33" s="13">
        <v>2924037.4950000066</v>
      </c>
      <c r="F33" s="13">
        <v>6898717.9980000015</v>
      </c>
    </row>
    <row r="34" spans="1:6" x14ac:dyDescent="0.2">
      <c r="A34" t="s">
        <v>5</v>
      </c>
      <c r="B34" s="18">
        <v>3175</v>
      </c>
    </row>
    <row r="37" spans="1:6" x14ac:dyDescent="0.2">
      <c r="A37" s="19" t="s">
        <v>33</v>
      </c>
    </row>
    <row r="38" spans="1:6" x14ac:dyDescent="0.2">
      <c r="A38" s="24" t="s">
        <v>36</v>
      </c>
    </row>
    <row r="39" spans="1:6" x14ac:dyDescent="0.2">
      <c r="A39" s="24" t="s">
        <v>35</v>
      </c>
    </row>
    <row r="40" spans="1:6" x14ac:dyDescent="0.2">
      <c r="A40" s="24" t="s">
        <v>34</v>
      </c>
    </row>
    <row r="41" spans="1:6" x14ac:dyDescent="0.2">
      <c r="A41" s="24" t="s">
        <v>38</v>
      </c>
    </row>
  </sheetData>
  <mergeCells count="2">
    <mergeCell ref="A1:F1"/>
    <mergeCell ref="A2:F2"/>
  </mergeCells>
  <phoneticPr fontId="5"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2.85546875" bestFit="1" customWidth="1"/>
    <col min="11" max="11" width="14" bestFit="1" customWidth="1"/>
  </cols>
  <sheetData>
    <row r="1" spans="1:11" ht="60.75" customHeight="1" x14ac:dyDescent="0.2">
      <c r="A1" s="91"/>
      <c r="B1" s="91"/>
      <c r="C1" s="91"/>
      <c r="D1" s="91"/>
      <c r="E1" s="91"/>
      <c r="F1" s="91"/>
    </row>
    <row r="2" spans="1:11" ht="26.25" customHeight="1" x14ac:dyDescent="0.25">
      <c r="A2" s="92" t="s">
        <v>22</v>
      </c>
      <c r="B2" s="93"/>
      <c r="C2" s="93"/>
      <c r="D2" s="93"/>
      <c r="E2" s="93"/>
      <c r="F2" s="93"/>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21</v>
      </c>
      <c r="C5" s="9"/>
      <c r="D5" s="11" t="s">
        <v>11</v>
      </c>
      <c r="F5" s="11" t="s">
        <v>8</v>
      </c>
      <c r="G5" s="2"/>
    </row>
    <row r="7" spans="1:11" x14ac:dyDescent="0.2">
      <c r="A7" s="8" t="s">
        <v>3</v>
      </c>
      <c r="B7" s="8"/>
      <c r="C7" s="8"/>
    </row>
    <row r="8" spans="1:11" x14ac:dyDescent="0.2">
      <c r="A8" t="s">
        <v>1</v>
      </c>
      <c r="B8" s="13">
        <v>24136828.210000001</v>
      </c>
      <c r="D8" s="13">
        <v>91287808.830000013</v>
      </c>
      <c r="E8" s="13"/>
      <c r="F8" s="13">
        <v>177585441.31</v>
      </c>
      <c r="G8" s="22"/>
    </row>
    <row r="9" spans="1:11" x14ac:dyDescent="0.2">
      <c r="A9" t="s">
        <v>2</v>
      </c>
      <c r="B9" s="13">
        <v>21723023.84</v>
      </c>
      <c r="D9" s="13">
        <v>82423756.069999993</v>
      </c>
      <c r="E9" s="13"/>
      <c r="F9" s="13">
        <v>159888765.21000001</v>
      </c>
      <c r="G9" s="22"/>
    </row>
    <row r="10" spans="1:11" x14ac:dyDescent="0.2">
      <c r="A10" t="s">
        <v>0</v>
      </c>
      <c r="B10" s="13">
        <v>0</v>
      </c>
      <c r="D10" s="13">
        <v>0</v>
      </c>
      <c r="F10" s="13">
        <v>0</v>
      </c>
      <c r="G10" s="22"/>
    </row>
    <row r="11" spans="1:11" x14ac:dyDescent="0.2">
      <c r="A11" t="s">
        <v>31</v>
      </c>
      <c r="B11" s="13">
        <f>+B8-B9-B10</f>
        <v>2413804.370000001</v>
      </c>
      <c r="D11" s="13">
        <f>+D8-D9-D10</f>
        <v>8864052.7600000203</v>
      </c>
      <c r="F11" s="13">
        <f>+F8-F9-F10</f>
        <v>17696676.099999994</v>
      </c>
      <c r="G11" s="22"/>
      <c r="I11" s="21"/>
      <c r="K11" s="21"/>
    </row>
    <row r="12" spans="1:11" x14ac:dyDescent="0.2">
      <c r="A12" t="s">
        <v>25</v>
      </c>
      <c r="B12" s="13">
        <v>1327592.4035000007</v>
      </c>
      <c r="D12" s="13">
        <v>4875229.0180000113</v>
      </c>
      <c r="F12" s="13">
        <v>9733171.8549999967</v>
      </c>
      <c r="G12" s="22"/>
    </row>
    <row r="13" spans="1:11" x14ac:dyDescent="0.2">
      <c r="A13" t="s">
        <v>32</v>
      </c>
      <c r="B13" s="13">
        <v>1086211.9665000006</v>
      </c>
      <c r="D13" s="13">
        <v>3988823.7420000094</v>
      </c>
      <c r="F13" s="13">
        <v>7963504.2449999973</v>
      </c>
      <c r="G13" s="22"/>
    </row>
    <row r="14" spans="1:11" x14ac:dyDescent="0.2">
      <c r="A14" t="s">
        <v>5</v>
      </c>
      <c r="B14" s="18">
        <v>1099</v>
      </c>
    </row>
    <row r="17" spans="1:11" x14ac:dyDescent="0.2">
      <c r="A17" s="8" t="s">
        <v>24</v>
      </c>
      <c r="B17" s="8"/>
      <c r="C17" s="8"/>
    </row>
    <row r="18" spans="1:11" x14ac:dyDescent="0.2">
      <c r="A18" t="s">
        <v>1</v>
      </c>
      <c r="B18" s="13">
        <v>44489419.810000002</v>
      </c>
      <c r="C18" s="13"/>
      <c r="D18" s="13">
        <v>44995845.710000001</v>
      </c>
      <c r="E18" s="13"/>
      <c r="F18" s="13">
        <v>44995845.710000001</v>
      </c>
      <c r="G18" s="22"/>
    </row>
    <row r="19" spans="1:11" x14ac:dyDescent="0.2">
      <c r="A19" t="s">
        <v>2</v>
      </c>
      <c r="B19" s="13">
        <v>40547239.510000005</v>
      </c>
      <c r="C19" s="13"/>
      <c r="D19" s="13">
        <v>41006048.050000004</v>
      </c>
      <c r="E19" s="13"/>
      <c r="F19" s="13">
        <v>41006048.050000004</v>
      </c>
      <c r="G19" s="22"/>
    </row>
    <row r="20" spans="1:11" x14ac:dyDescent="0.2">
      <c r="A20" t="s">
        <v>0</v>
      </c>
      <c r="B20" s="13">
        <v>0.5</v>
      </c>
      <c r="C20" s="13"/>
      <c r="D20" s="13">
        <v>5.15</v>
      </c>
      <c r="E20" s="13"/>
      <c r="F20" s="13">
        <v>5.15</v>
      </c>
      <c r="G20" s="22"/>
    </row>
    <row r="21" spans="1:11" x14ac:dyDescent="0.2">
      <c r="A21" t="s">
        <v>31</v>
      </c>
      <c r="B21" s="13">
        <f>+B18-B19-B20</f>
        <v>3942179.799999997</v>
      </c>
      <c r="D21" s="13">
        <f>+D18-D19-D20</f>
        <v>3989792.5099999965</v>
      </c>
      <c r="F21" s="13">
        <f>+F18-F19-F20</f>
        <v>3989792.5099999965</v>
      </c>
      <c r="G21" s="22"/>
      <c r="I21" s="21"/>
      <c r="K21" s="21"/>
    </row>
    <row r="22" spans="1:11" x14ac:dyDescent="0.2">
      <c r="A22" t="s">
        <v>25</v>
      </c>
      <c r="B22" s="13">
        <v>2168198.89</v>
      </c>
      <c r="D22" s="13">
        <v>2194385.8804999981</v>
      </c>
      <c r="F22" s="13">
        <v>2194385.8804999981</v>
      </c>
      <c r="G22" s="22"/>
    </row>
    <row r="23" spans="1:11" x14ac:dyDescent="0.2">
      <c r="A23" t="s">
        <v>32</v>
      </c>
      <c r="B23" s="13">
        <v>1773980.91</v>
      </c>
      <c r="D23" s="13">
        <v>1795406.6294999984</v>
      </c>
      <c r="F23" s="13">
        <v>1795406.6294999984</v>
      </c>
      <c r="G23" s="22"/>
    </row>
    <row r="24" spans="1:11" x14ac:dyDescent="0.2">
      <c r="A24" t="s">
        <v>5</v>
      </c>
      <c r="B24" s="18">
        <v>2076</v>
      </c>
      <c r="C24" s="13"/>
      <c r="D24" s="13"/>
      <c r="E24" s="13"/>
      <c r="F24" s="13"/>
    </row>
    <row r="27" spans="1:11" x14ac:dyDescent="0.2">
      <c r="A27" s="8" t="s">
        <v>6</v>
      </c>
      <c r="B27" s="8"/>
      <c r="C27" s="8"/>
    </row>
    <row r="28" spans="1:11" x14ac:dyDescent="0.2">
      <c r="A28" t="s">
        <v>1</v>
      </c>
      <c r="B28" s="13">
        <v>68626248.020000011</v>
      </c>
      <c r="D28" s="13">
        <v>136283654.54000002</v>
      </c>
      <c r="F28" s="13">
        <v>222581287.02000001</v>
      </c>
      <c r="G28" s="22"/>
    </row>
    <row r="29" spans="1:11" x14ac:dyDescent="0.2">
      <c r="A29" t="s">
        <v>2</v>
      </c>
      <c r="B29" s="13">
        <v>62270263.350000009</v>
      </c>
      <c r="D29" s="13">
        <v>123429804.12</v>
      </c>
      <c r="F29" s="13">
        <v>200894813.26000002</v>
      </c>
      <c r="G29" s="22"/>
    </row>
    <row r="30" spans="1:11" x14ac:dyDescent="0.2">
      <c r="A30" t="s">
        <v>0</v>
      </c>
      <c r="B30" s="13">
        <v>0.5</v>
      </c>
      <c r="D30" s="13">
        <v>5.15</v>
      </c>
      <c r="F30" s="13">
        <v>5.15</v>
      </c>
      <c r="G30" s="22"/>
    </row>
    <row r="31" spans="1:11" x14ac:dyDescent="0.2">
      <c r="A31" t="s">
        <v>31</v>
      </c>
      <c r="B31" s="13">
        <f>+B28-B29-B30</f>
        <v>6355984.1700000018</v>
      </c>
      <c r="D31" s="13">
        <f>+D28-D29-D30</f>
        <v>12853845.270000016</v>
      </c>
      <c r="F31" s="13">
        <f>+F28-F29-F30</f>
        <v>21686468.609999992</v>
      </c>
      <c r="G31" s="22"/>
      <c r="I31" s="21"/>
      <c r="K31" s="21"/>
    </row>
    <row r="32" spans="1:11" x14ac:dyDescent="0.2">
      <c r="A32" t="s">
        <v>25</v>
      </c>
      <c r="B32" s="13">
        <v>3495791.2935000011</v>
      </c>
      <c r="D32" s="13">
        <v>7069614.8985000094</v>
      </c>
      <c r="F32" s="13">
        <v>11927557.735499997</v>
      </c>
      <c r="G32" s="22"/>
    </row>
    <row r="33" spans="1:7" x14ac:dyDescent="0.2">
      <c r="A33" t="s">
        <v>32</v>
      </c>
      <c r="B33" s="13">
        <v>2860192.8765000007</v>
      </c>
      <c r="D33" s="13">
        <v>5784230.3715000078</v>
      </c>
      <c r="F33" s="13">
        <v>9758910.8744999971</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row r="41" spans="1:7" x14ac:dyDescent="0.2">
      <c r="A41" s="24" t="s">
        <v>37</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D8" sqref="D8"/>
    </sheetView>
  </sheetViews>
  <sheetFormatPr defaultRowHeight="12.75" x14ac:dyDescent="0.2"/>
  <cols>
    <col min="1" max="1" width="22.7109375" bestFit="1" customWidth="1"/>
    <col min="2" max="2" width="15.42578125" bestFit="1" customWidth="1"/>
    <col min="3" max="3" width="2" customWidth="1"/>
    <col min="4" max="4" width="15.42578125" bestFit="1" customWidth="1"/>
    <col min="5" max="5" width="2.28515625" customWidth="1"/>
    <col min="6" max="6" width="15.5703125" bestFit="1" customWidth="1"/>
    <col min="7" max="7" width="15.42578125" style="1" bestFit="1" customWidth="1"/>
    <col min="9" max="9" width="14.42578125" bestFit="1" customWidth="1"/>
    <col min="11" max="11" width="14.42578125" bestFit="1" customWidth="1"/>
  </cols>
  <sheetData>
    <row r="1" spans="1:11" ht="60.75" customHeight="1" x14ac:dyDescent="0.2">
      <c r="A1" s="91"/>
      <c r="B1" s="91"/>
      <c r="C1" s="91"/>
      <c r="D1" s="91"/>
      <c r="E1" s="91"/>
      <c r="F1" s="91"/>
    </row>
    <row r="2" spans="1:11" ht="26.25" customHeight="1" x14ac:dyDescent="0.25">
      <c r="A2" s="92" t="s">
        <v>22</v>
      </c>
      <c r="B2" s="93"/>
      <c r="C2" s="93"/>
      <c r="D2" s="93"/>
      <c r="E2" s="93"/>
      <c r="F2" s="93"/>
    </row>
    <row r="3" spans="1:11" ht="26.25" customHeight="1" x14ac:dyDescent="0.25">
      <c r="A3" s="14"/>
      <c r="B3" s="15"/>
      <c r="C3" s="15"/>
      <c r="D3" s="17"/>
      <c r="E3" s="17"/>
      <c r="F3" s="17"/>
    </row>
    <row r="4" spans="1:11" x14ac:dyDescent="0.2">
      <c r="B4" s="10"/>
      <c r="C4" s="10"/>
      <c r="D4" s="16" t="s">
        <v>17</v>
      </c>
      <c r="E4" s="10"/>
      <c r="F4" s="16" t="s">
        <v>13</v>
      </c>
    </row>
    <row r="5" spans="1:11" x14ac:dyDescent="0.2">
      <c r="A5" s="9"/>
      <c r="B5" s="9" t="s">
        <v>23</v>
      </c>
      <c r="C5" s="9"/>
      <c r="D5" s="11" t="s">
        <v>11</v>
      </c>
      <c r="F5" s="11" t="s">
        <v>8</v>
      </c>
      <c r="G5" s="2"/>
    </row>
    <row r="7" spans="1:11" x14ac:dyDescent="0.2">
      <c r="A7" s="8" t="s">
        <v>3</v>
      </c>
      <c r="B7" s="8"/>
      <c r="C7" s="8"/>
    </row>
    <row r="8" spans="1:11" x14ac:dyDescent="0.2">
      <c r="A8" t="s">
        <v>1</v>
      </c>
      <c r="B8" s="13">
        <v>39086389.760000005</v>
      </c>
      <c r="D8" s="13">
        <v>130374198.59000002</v>
      </c>
      <c r="E8" s="13"/>
      <c r="F8" s="13">
        <v>216671831.06999999</v>
      </c>
      <c r="G8" s="22"/>
    </row>
    <row r="9" spans="1:11" x14ac:dyDescent="0.2">
      <c r="A9" t="s">
        <v>2</v>
      </c>
      <c r="B9" s="13">
        <v>35128032.550000004</v>
      </c>
      <c r="D9" s="13">
        <v>117551788.62</v>
      </c>
      <c r="E9" s="13"/>
      <c r="F9" s="13">
        <v>195016797.76000002</v>
      </c>
      <c r="G9" s="22"/>
    </row>
    <row r="10" spans="1:11" x14ac:dyDescent="0.2">
      <c r="A10" t="s">
        <v>0</v>
      </c>
      <c r="B10" s="13">
        <v>0</v>
      </c>
      <c r="D10" s="13">
        <v>0</v>
      </c>
      <c r="F10" s="13">
        <v>0</v>
      </c>
      <c r="G10" s="22"/>
    </row>
    <row r="11" spans="1:11" x14ac:dyDescent="0.2">
      <c r="A11" t="s">
        <v>31</v>
      </c>
      <c r="B11" s="13">
        <f>+B8-B9-B10</f>
        <v>3958357.2100000009</v>
      </c>
      <c r="D11" s="13">
        <f>+D8-D9-D10</f>
        <v>12822409.970000014</v>
      </c>
      <c r="F11" s="13">
        <f>+F8-F9-F10</f>
        <v>21655033.309999973</v>
      </c>
      <c r="G11" s="22"/>
      <c r="I11" s="22"/>
      <c r="K11" s="22"/>
    </row>
    <row r="12" spans="1:11" x14ac:dyDescent="0.2">
      <c r="A12" t="s">
        <v>25</v>
      </c>
      <c r="B12" s="13">
        <v>2177096.4655000009</v>
      </c>
      <c r="D12" s="13">
        <v>7052325.4835000085</v>
      </c>
      <c r="F12" s="13">
        <v>11910268.320499986</v>
      </c>
      <c r="G12" s="22"/>
    </row>
    <row r="13" spans="1:11" x14ac:dyDescent="0.2">
      <c r="A13" t="s">
        <v>32</v>
      </c>
      <c r="B13" s="13">
        <v>1781260.7445000005</v>
      </c>
      <c r="D13" s="13">
        <v>5770084.4865000062</v>
      </c>
      <c r="F13" s="13">
        <v>9744764.989499988</v>
      </c>
      <c r="G13" s="22"/>
    </row>
    <row r="14" spans="1:11" x14ac:dyDescent="0.2">
      <c r="A14" t="s">
        <v>5</v>
      </c>
      <c r="B14" s="18">
        <v>1099</v>
      </c>
    </row>
    <row r="17" spans="1:11" x14ac:dyDescent="0.2">
      <c r="A17" s="8" t="s">
        <v>4</v>
      </c>
      <c r="B17" s="8"/>
      <c r="C17" s="8"/>
    </row>
    <row r="18" spans="1:11" x14ac:dyDescent="0.2">
      <c r="A18" t="s">
        <v>1</v>
      </c>
      <c r="B18" s="13">
        <v>68646926.979999989</v>
      </c>
      <c r="C18" s="13"/>
      <c r="D18" s="13">
        <v>113642772.69</v>
      </c>
      <c r="E18" s="13"/>
      <c r="F18" s="13">
        <v>113642772.69</v>
      </c>
      <c r="G18" s="22"/>
    </row>
    <row r="19" spans="1:11" x14ac:dyDescent="0.2">
      <c r="A19" t="s">
        <v>2</v>
      </c>
      <c r="B19" s="13">
        <v>62723827.039999999</v>
      </c>
      <c r="C19" s="13"/>
      <c r="D19" s="13">
        <v>103729875.09</v>
      </c>
      <c r="E19" s="13"/>
      <c r="F19" s="13">
        <v>103729875.09</v>
      </c>
      <c r="G19" s="22"/>
    </row>
    <row r="20" spans="1:11" x14ac:dyDescent="0.2">
      <c r="A20" t="s">
        <v>0</v>
      </c>
      <c r="B20" s="13">
        <v>0</v>
      </c>
      <c r="C20" s="13"/>
      <c r="D20" s="13">
        <v>5.15</v>
      </c>
      <c r="E20" s="13"/>
      <c r="F20" s="13">
        <v>5.15</v>
      </c>
      <c r="G20" s="22"/>
    </row>
    <row r="21" spans="1:11" x14ac:dyDescent="0.2">
      <c r="A21" t="s">
        <v>31</v>
      </c>
      <c r="B21" s="13">
        <f>+B18-B19-B20</f>
        <v>5923099.9399999902</v>
      </c>
      <c r="D21" s="13">
        <f>+D18-D19-D20</f>
        <v>9912892.4499999937</v>
      </c>
      <c r="F21" s="13">
        <f>+F18-F19-F20</f>
        <v>9912892.4499999937</v>
      </c>
      <c r="G21" s="22"/>
      <c r="I21" s="22"/>
      <c r="K21" s="22"/>
    </row>
    <row r="22" spans="1:11" x14ac:dyDescent="0.2">
      <c r="A22" t="s">
        <v>25</v>
      </c>
      <c r="B22" s="13">
        <v>3257704.9669999951</v>
      </c>
      <c r="D22" s="13">
        <v>5452090.8474999974</v>
      </c>
      <c r="F22" s="13">
        <v>5452090.8474999974</v>
      </c>
      <c r="G22" s="22"/>
    </row>
    <row r="23" spans="1:11" x14ac:dyDescent="0.2">
      <c r="A23" t="s">
        <v>32</v>
      </c>
      <c r="B23" s="13">
        <v>2665394.9729999956</v>
      </c>
      <c r="D23" s="13">
        <v>4460801.6024999972</v>
      </c>
      <c r="F23" s="13">
        <v>4460801.6024999972</v>
      </c>
      <c r="G23" s="22"/>
    </row>
    <row r="24" spans="1:11" x14ac:dyDescent="0.2">
      <c r="A24" t="s">
        <v>5</v>
      </c>
      <c r="B24" s="18">
        <v>2076</v>
      </c>
      <c r="C24" s="13"/>
      <c r="D24" s="13"/>
      <c r="E24" s="13"/>
      <c r="F24" s="13"/>
    </row>
    <row r="27" spans="1:11" x14ac:dyDescent="0.2">
      <c r="A27" s="8" t="s">
        <v>6</v>
      </c>
      <c r="B27" s="8"/>
      <c r="C27" s="8"/>
    </row>
    <row r="28" spans="1:11" x14ac:dyDescent="0.2">
      <c r="A28" t="s">
        <v>1</v>
      </c>
      <c r="B28" s="13">
        <v>107733316.73999999</v>
      </c>
      <c r="D28" s="13">
        <v>244016971.28000003</v>
      </c>
      <c r="F28" s="13">
        <v>330314603.75999999</v>
      </c>
      <c r="G28" s="22"/>
    </row>
    <row r="29" spans="1:11" x14ac:dyDescent="0.2">
      <c r="A29" t="s">
        <v>2</v>
      </c>
      <c r="B29" s="13">
        <v>97851859.590000004</v>
      </c>
      <c r="D29" s="13">
        <v>221281663.71000001</v>
      </c>
      <c r="F29" s="13">
        <v>298746672.85000002</v>
      </c>
      <c r="G29" s="22"/>
    </row>
    <row r="30" spans="1:11" x14ac:dyDescent="0.2">
      <c r="A30" t="s">
        <v>0</v>
      </c>
      <c r="B30" s="13">
        <v>0</v>
      </c>
      <c r="D30" s="13">
        <v>5.15</v>
      </c>
      <c r="F30" s="13">
        <v>5.15</v>
      </c>
      <c r="G30" s="22"/>
    </row>
    <row r="31" spans="1:11" x14ac:dyDescent="0.2">
      <c r="A31" t="s">
        <v>31</v>
      </c>
      <c r="B31" s="13">
        <f>+B28-B29-B30</f>
        <v>9881457.1499999911</v>
      </c>
      <c r="D31" s="13">
        <f>+D28-D29-D30</f>
        <v>22735302.420000024</v>
      </c>
      <c r="F31" s="13">
        <f>+F28-F29-F30</f>
        <v>31567925.759999968</v>
      </c>
      <c r="G31" s="22"/>
      <c r="I31" s="22"/>
      <c r="K31" s="22"/>
    </row>
    <row r="32" spans="1:11" x14ac:dyDescent="0.2">
      <c r="A32" t="s">
        <v>25</v>
      </c>
      <c r="B32" s="13">
        <v>5434801.4324999955</v>
      </c>
      <c r="D32" s="13">
        <v>12504416.331000015</v>
      </c>
      <c r="F32" s="13">
        <v>17362359.167999983</v>
      </c>
      <c r="G32" s="22"/>
    </row>
    <row r="33" spans="1:7" x14ac:dyDescent="0.2">
      <c r="A33" t="s">
        <v>32</v>
      </c>
      <c r="B33" s="13">
        <v>4446655.7174999965</v>
      </c>
      <c r="D33" s="13">
        <v>10230886.089000011</v>
      </c>
      <c r="F33" s="13">
        <v>14205566.591999985</v>
      </c>
      <c r="G33" s="22"/>
    </row>
    <row r="34" spans="1:7" x14ac:dyDescent="0.2">
      <c r="A34" t="s">
        <v>5</v>
      </c>
      <c r="B34" s="18">
        <v>3175</v>
      </c>
    </row>
    <row r="37" spans="1:7" x14ac:dyDescent="0.2">
      <c r="A37" s="19" t="s">
        <v>33</v>
      </c>
    </row>
    <row r="38" spans="1:7" x14ac:dyDescent="0.2">
      <c r="A38" s="24" t="s">
        <v>36</v>
      </c>
    </row>
    <row r="39" spans="1:7" x14ac:dyDescent="0.2">
      <c r="A39" s="24" t="s">
        <v>35</v>
      </c>
    </row>
    <row r="40" spans="1:7" x14ac:dyDescent="0.2">
      <c r="A40" s="24" t="s">
        <v>34</v>
      </c>
    </row>
  </sheetData>
  <mergeCells count="2">
    <mergeCell ref="A1:F1"/>
    <mergeCell ref="A2:F2"/>
  </mergeCells>
  <phoneticPr fontId="5" type="noConversion"/>
  <printOptions horizontalCentered="1"/>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9</vt:i4>
      </vt:variant>
    </vt:vector>
  </HeadingPairs>
  <TitlesOfParts>
    <vt:vector size="52" baseType="lpstr">
      <vt:lpstr>Weekly</vt:lpstr>
      <vt:lpstr>Nov 6</vt:lpstr>
      <vt:lpstr>Nov 13</vt:lpstr>
      <vt:lpstr>Nov 20</vt:lpstr>
      <vt:lpstr>Nov 27</vt:lpstr>
      <vt:lpstr>Dec 4</vt:lpstr>
      <vt:lpstr>Dec 11</vt:lpstr>
      <vt:lpstr>Dec 18</vt:lpstr>
      <vt:lpstr>Dec 25</vt:lpstr>
      <vt:lpstr>Jan 1</vt:lpstr>
      <vt:lpstr>Jan 8</vt:lpstr>
      <vt:lpstr>Jan 15</vt:lpstr>
      <vt:lpstr>Jan22</vt:lpstr>
      <vt:lpstr>Jan 29</vt:lpstr>
      <vt:lpstr>Feb 5</vt:lpstr>
      <vt:lpstr>Feb 12</vt:lpstr>
      <vt:lpstr>Feb 19</vt:lpstr>
      <vt:lpstr>Feb 26</vt:lpstr>
      <vt:lpstr>Mar 5</vt:lpstr>
      <vt:lpstr>Mar 12</vt:lpstr>
      <vt:lpstr>Mar 19</vt:lpstr>
      <vt:lpstr>Mar 26</vt:lpstr>
      <vt:lpstr>April 2</vt:lpstr>
      <vt:lpstr>April 9</vt:lpstr>
      <vt:lpstr>April 16</vt:lpstr>
      <vt:lpstr>April 23</vt:lpstr>
      <vt:lpstr>April 30</vt:lpstr>
      <vt:lpstr>May 7</vt:lpstr>
      <vt:lpstr>May 14</vt:lpstr>
      <vt:lpstr>June 25</vt:lpstr>
      <vt:lpstr>June 18</vt:lpstr>
      <vt:lpstr>July 2</vt:lpstr>
      <vt:lpstr>July 23</vt:lpstr>
      <vt:lpstr>FY 16-17</vt:lpstr>
      <vt:lpstr>Footnotes</vt:lpstr>
      <vt:lpstr>July 30</vt:lpstr>
      <vt:lpstr>July 16</vt:lpstr>
      <vt:lpstr>July 9</vt:lpstr>
      <vt:lpstr>June 11</vt:lpstr>
      <vt:lpstr>June 4</vt:lpstr>
      <vt:lpstr>May 28</vt:lpstr>
      <vt:lpstr>May 21</vt:lpstr>
      <vt:lpstr>Annual</vt:lpstr>
      <vt:lpstr>'Feb 19'!Print_Area</vt:lpstr>
      <vt:lpstr>Footnotes!Print_Area</vt:lpstr>
      <vt:lpstr>'FY 16-17'!Print_Area</vt:lpstr>
      <vt:lpstr>'June 4'!Print_Area</vt:lpstr>
      <vt:lpstr>'Mar 12'!Print_Area</vt:lpstr>
      <vt:lpstr>'Feb 19'!Print_Titles</vt:lpstr>
      <vt:lpstr>'FY 16-17'!Print_Titles</vt:lpstr>
      <vt:lpstr>'June 4'!Print_Titles</vt:lpstr>
      <vt:lpstr>'Mar 12'!Print_Titles</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Gaming Control Board</dc:creator>
  <cp:lastModifiedBy>pgcb</cp:lastModifiedBy>
  <cp:lastPrinted>2017-07-05T19:58:51Z</cp:lastPrinted>
  <dcterms:created xsi:type="dcterms:W3CDTF">2006-12-27T14:53:17Z</dcterms:created>
  <dcterms:modified xsi:type="dcterms:W3CDTF">2017-07-05T19:59:20Z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BExAnalyzer_OldName">
    <vt:lpwstr>FY 16 17  Monthly Slot Revenue Report for website.xlsx</vt:lpwstr>
  </property>
</Properties>
</file>